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FS (PREGÃO)\PRE\2024\PROCESSOS\PROCESSOS ENVIO\RECAPEAMENTO ASFÁLTICO\"/>
    </mc:Choice>
  </mc:AlternateContent>
  <xr:revisionPtr revIDLastSave="0" documentId="13_ncr:1_{BF9E469C-EBDC-40EE-BC08-583FBA251E18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Memória de Cálculo" sheetId="13" r:id="rId1"/>
    <sheet name="Planilha Orcamentária" sheetId="5" r:id="rId2"/>
    <sheet name="Cronograma" sheetId="10" r:id="rId3"/>
  </sheets>
  <externalReferences>
    <externalReference r:id="rId4"/>
    <externalReference r:id="rId5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2">Cronograma!$A$1:$H$30</definedName>
    <definedName name="_xlnm.Print_Area" localSheetId="0">'Memória de Cálculo'!$A$1:$F$41</definedName>
    <definedName name="_xlnm.Print_Area" localSheetId="1">'Planilha Orcamentária'!$A$1:$H$45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_xlnm.Print_Titles" localSheetId="0">'Memória de Cálculo'!$1:$7</definedName>
    <definedName name="_xlnm.Print_Titles" localSheetId="1">'Planilha Orcamentária'!$1:$9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2" hidden="1">Cronograma!$A$1:$H$30</definedName>
    <definedName name="Z_46B44D95_2370_4419_BD85_88291A251F92_.wvu.PrintArea" localSheetId="0" hidden="1">'Memória de Cálculo'!$A$1:$F$41</definedName>
    <definedName name="Z_46B44D95_2370_4419_BD85_88291A251F92_.wvu.PrintArea" localSheetId="1" hidden="1">'Planilha Orcamentária'!$A$1:$H$45</definedName>
    <definedName name="Z_46B44D95_2370_4419_BD85_88291A251F92_.wvu.PrintTitles" localSheetId="0" hidden="1">'Memória de Cálculo'!$1:$7</definedName>
    <definedName name="Z_46B44D95_2370_4419_BD85_88291A251F92_.wvu.PrintTitles" localSheetId="1" hidden="1">'Planilha Orcamentária'!$1:$9</definedName>
  </definedNames>
  <calcPr calcId="191029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B9" i="10" l="1"/>
  <c r="A9" i="10"/>
  <c r="E25" i="13"/>
  <c r="E24" i="13"/>
  <c r="E23" i="13"/>
  <c r="E26" i="5" s="1"/>
  <c r="E22" i="13"/>
  <c r="E25" i="5" s="1"/>
  <c r="E21" i="13"/>
  <c r="E24" i="5" s="1"/>
  <c r="G19" i="5"/>
  <c r="G18" i="5"/>
  <c r="G17" i="5"/>
  <c r="E28" i="5"/>
  <c r="E27" i="5"/>
  <c r="E22" i="5"/>
  <c r="C22" i="5"/>
  <c r="B22" i="5"/>
  <c r="G22" i="5"/>
  <c r="C14" i="5"/>
  <c r="G16" i="5"/>
  <c r="G15" i="5"/>
  <c r="G27" i="5"/>
  <c r="E23" i="5"/>
  <c r="C21" i="5"/>
  <c r="B11" i="10" s="1"/>
  <c r="D10" i="10" l="1"/>
  <c r="C35" i="5" l="1"/>
  <c r="G24" i="5"/>
  <c r="G25" i="5"/>
  <c r="G26" i="5"/>
  <c r="G28" i="5"/>
  <c r="A11" i="5"/>
  <c r="E11" i="5"/>
  <c r="G11" i="5"/>
  <c r="C10" i="5"/>
  <c r="C8" i="13" l="1"/>
  <c r="B7" i="10"/>
  <c r="C42" i="5"/>
  <c r="C41" i="5"/>
  <c r="C37" i="5"/>
  <c r="C36" i="5"/>
  <c r="A4" i="10"/>
  <c r="A21" i="5"/>
  <c r="A11" i="10" s="1"/>
  <c r="A10" i="5"/>
  <c r="A7" i="10" s="1"/>
  <c r="F5" i="13"/>
  <c r="H14" i="10" l="1"/>
  <c r="G14" i="10"/>
  <c r="F14" i="10"/>
  <c r="E14" i="10"/>
  <c r="G4" i="5" l="1"/>
  <c r="A3" i="10"/>
  <c r="G3" i="10"/>
  <c r="A5" i="10"/>
  <c r="G23" i="5" l="1"/>
  <c r="D12" i="10" l="1"/>
  <c r="F16" i="10" l="1"/>
  <c r="H16" i="10"/>
  <c r="G16" i="10"/>
  <c r="E16" i="10" l="1"/>
  <c r="G10" i="10" l="1"/>
  <c r="H10" i="10"/>
  <c r="F10" i="10"/>
  <c r="G10" i="5"/>
  <c r="G21" i="5"/>
  <c r="E12" i="10" l="1"/>
  <c r="E10" i="10" l="1"/>
  <c r="D8" i="10" l="1"/>
  <c r="D3" i="10" l="1"/>
  <c r="D18" i="10"/>
  <c r="D7" i="10" s="1"/>
  <c r="H8" i="10"/>
  <c r="H18" i="10" s="1"/>
  <c r="F8" i="10"/>
  <c r="F18" i="10" s="1"/>
  <c r="E8" i="10"/>
  <c r="E18" i="10" s="1"/>
  <c r="D15" i="10"/>
  <c r="D11" i="10"/>
  <c r="D13" i="10"/>
  <c r="G8" i="10"/>
  <c r="G18" i="10" s="1"/>
  <c r="E17" i="10" l="1"/>
  <c r="D9" i="10"/>
  <c r="D17" i="10"/>
</calcChain>
</file>

<file path=xl/sharedStrings.xml><?xml version="1.0" encoding="utf-8"?>
<sst xmlns="http://schemas.openxmlformats.org/spreadsheetml/2006/main" count="194" uniqueCount="109">
  <si>
    <t>ITEM</t>
  </si>
  <si>
    <t>QUANTIDADE</t>
  </si>
  <si>
    <t>UNIDADE</t>
  </si>
  <si>
    <t>DIRETA</t>
  </si>
  <si>
    <t>INDIRETA</t>
  </si>
  <si>
    <t>PREÇO TOTAL</t>
  </si>
  <si>
    <t xml:space="preserve">FORMA DE EXECUÇÃO: </t>
  </si>
  <si>
    <t>M2</t>
  </si>
  <si>
    <t>1.1</t>
  </si>
  <si>
    <t>2.1</t>
  </si>
  <si>
    <t>2.2</t>
  </si>
  <si>
    <t>2.3</t>
  </si>
  <si>
    <t>M3</t>
  </si>
  <si>
    <t>U</t>
  </si>
  <si>
    <t>ED-50152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</si>
  <si>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</si>
  <si>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</si>
  <si>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</si>
  <si>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</si>
  <si>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</si>
  <si>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</si>
  <si>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</si>
  <si>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</si>
  <si>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</si>
  <si>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</si>
  <si>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</si>
  <si>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</si>
  <si>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1.0</t>
  </si>
  <si>
    <t>2.0</t>
  </si>
  <si>
    <t>3.0</t>
  </si>
  <si>
    <t>MEMÓRIA DE CÁLCULO DE QUANTITATIVOS</t>
  </si>
  <si>
    <t>% ISS MUNICIPAL:</t>
  </si>
  <si>
    <t>CÓDIGO</t>
  </si>
  <si>
    <t>DESCRIÇÃO</t>
  </si>
  <si>
    <t>PLANILHA ORÇAMENTÁRIA DE CUSTOS</t>
  </si>
  <si>
    <t>PREÇO UNITÁRIO S/ BDI</t>
  </si>
  <si>
    <t>PREÇO UNITÁRIO C/ BDI</t>
  </si>
  <si>
    <t>BDI:</t>
  </si>
  <si>
    <t>01/01.</t>
  </si>
  <si>
    <t>( X )</t>
  </si>
  <si>
    <t>VALOR TOTAL DA OBRA</t>
  </si>
  <si>
    <r>
      <t>FOLHA N</t>
    </r>
    <r>
      <rPr>
        <b/>
        <sz val="8"/>
        <rFont val="Calibri"/>
        <family val="2"/>
        <scheme val="minor"/>
      </rPr>
      <t>º</t>
    </r>
    <r>
      <rPr>
        <b/>
        <sz val="8"/>
        <rFont val="Arial Nova"/>
        <family val="2"/>
      </rPr>
      <t xml:space="preserve">: </t>
    </r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</si>
  <si>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</si>
  <si>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MÊS 3</t>
  </si>
  <si>
    <t>FÓRMULA DO CÁLCULO</t>
  </si>
  <si>
    <t>1,00 unidade conforme padrão exigido</t>
  </si>
  <si>
    <t>COMPOSIÇÃO/DEMONSTRATIVO DE BDI - EM ANEXO</t>
  </si>
  <si>
    <t>ITENS</t>
  </si>
  <si>
    <t>MÊS 4</t>
  </si>
  <si>
    <r>
      <rPr>
        <u/>
        <sz val="10"/>
        <color rgb="FFFF0000"/>
        <rFont val="Arial Nova"/>
        <family val="2"/>
      </rPr>
      <t>Observações</t>
    </r>
    <r>
      <rPr>
        <sz val="10"/>
        <color rgb="FFFF000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color rgb="FFFF000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</si>
  <si>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t>PREFEITURA MUNICIPAL DE BONFINÓPOLIS DE MINAS - MG</t>
  </si>
  <si>
    <t>1.2</t>
  </si>
  <si>
    <t>ED-28427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</si>
  <si>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</si>
  <si>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UN</t>
  </si>
  <si>
    <t>M3XKM</t>
  </si>
  <si>
    <t>2.4</t>
  </si>
  <si>
    <t>2.5</t>
  </si>
  <si>
    <t>RO-51229</t>
  </si>
  <si>
    <t>Pintura de ligação (Execução e fornecimento do material betuminoso, exclusive transporte do material betuminoso)</t>
  </si>
  <si>
    <t>RO-14019</t>
  </si>
  <si>
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</si>
  <si>
    <t>RO-14038</t>
  </si>
  <si>
    <t>TRANSPORTE DE CONCRETO BETUMINOSO USINADO A QUENTE. DISTÂNCIA MÉDIA DE TRANSPORTE &gt; 50,00 KM (VOLUME COMPACTADO)</t>
  </si>
  <si>
    <t>RO-41376</t>
  </si>
  <si>
    <t>TXKM</t>
  </si>
  <si>
    <t>RO-41352</t>
  </si>
  <si>
    <r>
      <t xml:space="preserve">TRANSPORTE DE AGREGADO DMT ACIMA DE 50 KM   </t>
    </r>
    <r>
      <rPr>
        <b/>
        <sz val="8"/>
        <rFont val="Arial"/>
        <family val="2"/>
      </rPr>
      <t>(AREIA)</t>
    </r>
  </si>
  <si>
    <r>
      <t xml:space="preserve">TRANSPORTE DE AGREGADO DMT ACIMA DE 50 KM      </t>
    </r>
    <r>
      <rPr>
        <b/>
        <sz val="8"/>
        <rFont val="Arial"/>
        <family val="2"/>
      </rPr>
      <t>(BRITA)</t>
    </r>
  </si>
  <si>
    <t>3.1</t>
  </si>
  <si>
    <t>3.2</t>
  </si>
  <si>
    <t>3.3</t>
  </si>
  <si>
    <t>3.4</t>
  </si>
  <si>
    <t>3.5</t>
  </si>
  <si>
    <t>3.6</t>
  </si>
  <si>
    <t>3.7</t>
  </si>
  <si>
    <r>
      <t>FOLHA N</t>
    </r>
    <r>
      <rPr>
        <b/>
        <sz val="9"/>
        <rFont val="Calibri"/>
        <family val="2"/>
        <scheme val="minor"/>
      </rPr>
      <t>º</t>
    </r>
    <r>
      <rPr>
        <b/>
        <sz val="9"/>
        <rFont val="Arial Nova"/>
        <family val="2"/>
      </rPr>
      <t>: 01/01</t>
    </r>
  </si>
  <si>
    <r>
      <rPr>
        <b/>
        <sz val="8"/>
        <rFont val="Arial Nova"/>
        <family val="2"/>
      </rPr>
      <t>OBRA:</t>
    </r>
    <r>
      <rPr>
        <sz val="8"/>
        <rFont val="Arial Nova"/>
        <family val="2"/>
      </rPr>
      <t xml:space="preserve"> RECAPEAMENTO ASFÁLTICO EM C.B.U.Q. EM VIAS URBANAS</t>
    </r>
  </si>
  <si>
    <r>
      <rPr>
        <b/>
        <sz val="8"/>
        <rFont val="Arial Nova"/>
        <family val="2"/>
      </rPr>
      <t>LOCAL:</t>
    </r>
    <r>
      <rPr>
        <sz val="8"/>
        <rFont val="Arial Nova"/>
        <family val="2"/>
      </rPr>
      <t xml:space="preserve"> DIVERSAS RUAS DO PERÍMETRO URBANO DE BONFINÓPOLIS DE MINAS - MG</t>
    </r>
  </si>
  <si>
    <t>RECAPEAMENTO ASFÁLTICO</t>
  </si>
  <si>
    <t>ÁREA = 30.000,00 M²</t>
  </si>
  <si>
    <r>
      <t>TRANSPORTE DE MATERIAL DE QUALQUER NATUREZA DMT ACIMA DE 50 KM (</t>
    </r>
    <r>
      <rPr>
        <b/>
        <sz val="8"/>
        <rFont val="Arial"/>
        <family val="2"/>
      </rPr>
      <t>RR-1C e CAP-50/70</t>
    </r>
    <r>
      <rPr>
        <sz val="8"/>
        <rFont val="Arial"/>
        <family val="2"/>
      </rPr>
      <t>)</t>
    </r>
  </si>
  <si>
    <t>ED-50393</t>
  </si>
  <si>
    <t>MOBILIZAÇÃO E DESMOBILIZAÇÃO DE OBRA EM CENTRO URBANO OU REGIÃO LIMÍTROFE COM VALOR ENTRE 1.000.000,01 E 3.000. 000,00</t>
  </si>
  <si>
    <t>0,3% conforme planilha SEINFRA</t>
  </si>
  <si>
    <t>ED-21776</t>
  </si>
  <si>
    <t>ENCARREGADO GERAL DE OBRAS COM ENCARGOS COMPLEMENTARES</t>
  </si>
  <si>
    <t>MÊS</t>
  </si>
  <si>
    <t>ED-21770</t>
  </si>
  <si>
    <t>ENGENHEIRO CIVIL DE OBRA PLENO COM ENCARGOS COMPLEMENTARES</t>
  </si>
  <si>
    <t>ADMINISTRAÇÃO LOCAL DE OBRA</t>
  </si>
  <si>
    <t>PERÍODO DE EXECUÇÃO</t>
  </si>
  <si>
    <r>
      <rPr>
        <b/>
        <sz val="8"/>
        <rFont val="Arial Nova"/>
        <family val="2"/>
      </rPr>
      <t>REGIÃO/MÊS DE REFERÊNCIA:</t>
    </r>
    <r>
      <rPr>
        <sz val="8"/>
        <rFont val="Arial Nova"/>
        <family val="2"/>
      </rPr>
      <t xml:space="preserve"> TABELA SEINFRA - REGIÃO TRIÂNGULO E ALTO PARANAÍBA - AGO/2023 - COM DESONERAÇÃO - SINAPI-MG 01/2024</t>
    </r>
  </si>
  <si>
    <t>LIMPEZA DE SUPERFÍCIE COM JATO DE ALTA PRESSÃO.</t>
  </si>
  <si>
    <t>ED-49546</t>
  </si>
  <si>
    <t>ENSAIO DE RESISTENCIA A COMPRESSAO SIMPLES - CONCRETO</t>
  </si>
  <si>
    <t>UNID.</t>
  </si>
  <si>
    <t>ED-49548</t>
  </si>
  <si>
    <t>ENSAIO DE RESISTENCIA A TRACAO NA FLEXAO DE CONCRETO</t>
  </si>
  <si>
    <t>ED-49547</t>
  </si>
  <si>
    <t>ENSAIO DE RESISTENCIA A TRACAO POR COMPRESSAO DIAMETRAL - CONCRETO</t>
  </si>
  <si>
    <t>UMA UNIDADE A CADA 1.000,00M²</t>
  </si>
  <si>
    <t>ÁREA * ESPESSURA DO PAVIMENTO = 30.000,00 * 0,042</t>
  </si>
  <si>
    <t>volume * distancia = 1260,00 * 140</t>
  </si>
  <si>
    <t>(CAP 50-70 &gt;&gt; volume * indice * distancia = 1260,00 * 0,144 * 640) + (RR 1C &gt;&gt; área * indice * distancia = 30000,00 * 0,0005 * 560)</t>
  </si>
  <si>
    <t>volume * indice * dmt = 1260,00 * 0,2328 * 140</t>
  </si>
  <si>
    <t>volume * indice * dmt = 1260,00 * 1,3224 * 97</t>
  </si>
  <si>
    <t>VALOR DA OBRA:</t>
  </si>
  <si>
    <t>PREVISÃO DE EXECUÇÃO DAS OBRAS: 1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</si>
</sst>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#,#00"/>
    <numFmt numFmtId="168" formatCode="_(&quot;R$ &quot;* #,##0.00_);_(&quot;R$ &quot;* \(#,##0.00\);_(&quot;R$ &quot;* &quot;-&quot;??_);_(@_)"/>
    <numFmt numFmtId="169" formatCode="&quot;R$&quot;\ #,##0_);[Red]\(&quot;R$&quot;\ #,##0\)"/>
    <numFmt numFmtId="170" formatCode="&quot;R$&quot;\ #,##0.00_);\(&quot;R$&quot;\ #,##0.00\)"/>
    <numFmt numFmtId="171" formatCode="%#,#00"/>
    <numFmt numFmtId="172" formatCode="#.##000"/>
    <numFmt numFmtId="173" formatCode="#,"/>
    <numFmt numFmtId="174" formatCode="&quot;R$&quot;#,##0.00"/>
    <numFmt numFmtId="175" formatCode="0.0%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b/>
      <sz val="8"/>
      <name val="Calibri"/>
      <family val="2"/>
      <scheme val="minor"/>
    </font>
    <font>
      <sz val="10"/>
      <name val="Arial Nova"/>
      <family val="2"/>
    </font>
    <font>
      <b/>
      <sz val="10"/>
      <name val="Arial Nova"/>
      <family val="2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9"/>
      <name val="Arial Nova"/>
      <family val="2"/>
    </font>
    <font>
      <b/>
      <sz val="8"/>
      <name val="Arial Nova"/>
      <family val="2"/>
    </font>
    <font>
      <sz val="9"/>
      <name val="Arial Nova"/>
      <family val="2"/>
    </font>
    <font>
      <sz val="8"/>
      <name val="Arial Nova"/>
      <family val="2"/>
    </font>
    <font>
      <sz val="9"/>
      <color rgb="FFFF0000"/>
      <name val="Arial Nova"/>
      <family val="2"/>
    </font>
    <font>
      <b/>
      <u/>
      <sz val="10"/>
      <name val="Arial Nova"/>
      <family val="2"/>
    </font>
    <font>
      <sz val="9"/>
      <color indexed="8"/>
      <name val="Arial Nova"/>
      <family val="2"/>
    </font>
    <font>
      <sz val="8"/>
      <color indexed="8"/>
      <name val="Arial Nova"/>
      <family val="2"/>
    </font>
    <font>
      <sz val="8"/>
      <color rgb="FFFF0000"/>
      <name val="Arial Nova"/>
      <family val="2"/>
    </font>
    <font>
      <u/>
      <sz val="10"/>
      <color rgb="FFFF0000"/>
      <name val="Arial Nova"/>
      <family val="2"/>
    </font>
    <font>
      <sz val="7"/>
      <name val="Arial Nova"/>
      <family val="2"/>
    </font>
    <font>
      <b/>
      <sz val="8"/>
      <name val="Arial"/>
      <family val="2"/>
    </font>
    <font>
      <b/>
      <sz val="9"/>
      <name val="Calibri"/>
      <family val="2"/>
      <scheme val="minor"/>
    </font>
    <font>
      <sz val="8"/>
      <name val="Arial Nova"/>
    </font>
    <font>
      <b/>
      <sz val="8"/>
      <name val="Arial Nova"/>
    </font>
    <font>
      <b/>
      <sz val="12"/>
      <name val="Franklin Gothic Book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6" applyNumberFormat="0" applyAlignment="0" applyProtection="0"/>
    <xf numFmtId="0" fontId="8" fillId="0" borderId="0">
      <protection locked="0"/>
    </xf>
    <xf numFmtId="166" fontId="5" fillId="0" borderId="0" applyFont="0" applyFill="0" applyBorder="0" applyAlignment="0" applyProtection="0"/>
    <xf numFmtId="0" fontId="9" fillId="0" borderId="0"/>
    <xf numFmtId="0" fontId="9" fillId="0" borderId="0"/>
    <xf numFmtId="165" fontId="10" fillId="0" borderId="0" applyBorder="0" applyProtection="0"/>
    <xf numFmtId="167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7" applyNumberFormat="0" applyAlignment="0" applyProtection="0"/>
    <xf numFmtId="0" fontId="14" fillId="0" borderId="18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7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9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1" fontId="8" fillId="0" borderId="0">
      <protection locked="0"/>
    </xf>
    <xf numFmtId="172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19" fillId="0" borderId="0">
      <protection locked="0"/>
    </xf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4">
      <alignment wrapText="1"/>
    </xf>
    <xf numFmtId="0" fontId="21" fillId="4" borderId="4">
      <alignment wrapText="1"/>
    </xf>
    <xf numFmtId="0" fontId="22" fillId="0" borderId="20" applyNumberFormat="0" applyFill="0" applyAlignment="0" applyProtection="0"/>
    <xf numFmtId="173" fontId="23" fillId="0" borderId="0">
      <protection locked="0"/>
    </xf>
    <xf numFmtId="173" fontId="23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223">
    <xf numFmtId="0" fontId="0" fillId="0" borderId="0" xfId="0"/>
    <xf numFmtId="0" fontId="29" fillId="0" borderId="0" xfId="0" applyFont="1"/>
    <xf numFmtId="4" fontId="29" fillId="0" borderId="0" xfId="0" applyNumberFormat="1" applyFont="1"/>
    <xf numFmtId="0" fontId="32" fillId="0" borderId="11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1" xfId="0" applyFont="1" applyBorder="1"/>
    <xf numFmtId="0" fontId="27" fillId="0" borderId="0" xfId="0" applyFont="1"/>
    <xf numFmtId="4" fontId="27" fillId="0" borderId="0" xfId="0" applyNumberFormat="1" applyFont="1"/>
    <xf numFmtId="0" fontId="27" fillId="0" borderId="10" xfId="0" applyFont="1" applyBorder="1"/>
    <xf numFmtId="0" fontId="27" fillId="0" borderId="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7" fillId="0" borderId="0" xfId="0" applyFont="1"/>
    <xf numFmtId="0" fontId="32" fillId="3" borderId="5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0" fontId="38" fillId="0" borderId="0" xfId="0" applyFont="1"/>
    <xf numFmtId="49" fontId="32" fillId="3" borderId="1" xfId="0" applyNumberFormat="1" applyFont="1" applyFill="1" applyBorder="1" applyAlignment="1">
      <alignment horizontal="center" vertical="center" wrapText="1"/>
    </xf>
    <xf numFmtId="2" fontId="34" fillId="3" borderId="1" xfId="2" applyNumberFormat="1" applyFont="1" applyFill="1" applyBorder="1" applyAlignment="1">
      <alignment horizontal="center" vertical="center" wrapText="1"/>
    </xf>
    <xf numFmtId="4" fontId="34" fillId="3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4" fontId="32" fillId="0" borderId="4" xfId="0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5" fillId="0" borderId="0" xfId="0" applyFont="1"/>
    <xf numFmtId="0" fontId="33" fillId="0" borderId="11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3" fillId="0" borderId="10" xfId="0" applyFont="1" applyBorder="1" applyAlignment="1">
      <alignment vertical="center"/>
    </xf>
    <xf numFmtId="0" fontId="33" fillId="0" borderId="11" xfId="0" applyFont="1" applyBorder="1"/>
    <xf numFmtId="0" fontId="33" fillId="0" borderId="0" xfId="0" applyFont="1"/>
    <xf numFmtId="4" fontId="33" fillId="0" borderId="0" xfId="0" applyNumberFormat="1" applyFont="1"/>
    <xf numFmtId="0" fontId="33" fillId="0" borderId="10" xfId="0" applyFont="1" applyBorder="1"/>
    <xf numFmtId="0" fontId="39" fillId="0" borderId="0" xfId="0" applyFont="1"/>
    <xf numFmtId="0" fontId="32" fillId="0" borderId="4" xfId="0" applyFont="1" applyBorder="1" applyAlignment="1">
      <alignment horizontal="center" vertical="center"/>
    </xf>
    <xf numFmtId="4" fontId="32" fillId="0" borderId="4" xfId="0" applyNumberFormat="1" applyFont="1" applyBorder="1" applyAlignment="1">
      <alignment horizontal="center" vertical="center"/>
    </xf>
    <xf numFmtId="0" fontId="32" fillId="0" borderId="5" xfId="0" applyFont="1" applyBorder="1" applyAlignment="1">
      <alignment horizontal="right" vertical="center"/>
    </xf>
    <xf numFmtId="14" fontId="32" fillId="0" borderId="6" xfId="0" applyNumberFormat="1" applyFont="1" applyBorder="1" applyAlignment="1">
      <alignment horizontal="left" vertical="center"/>
    </xf>
    <xf numFmtId="4" fontId="34" fillId="3" borderId="6" xfId="0" applyNumberFormat="1" applyFont="1" applyFill="1" applyBorder="1" applyAlignment="1">
      <alignment horizontal="center" vertical="center" wrapText="1"/>
    </xf>
    <xf numFmtId="4" fontId="32" fillId="3" borderId="6" xfId="0" applyNumberFormat="1" applyFont="1" applyFill="1" applyBorder="1" applyAlignment="1">
      <alignment horizontal="center" vertical="center" wrapText="1"/>
    </xf>
    <xf numFmtId="174" fontId="34" fillId="0" borderId="6" xfId="0" applyNumberFormat="1" applyFont="1" applyBorder="1" applyAlignment="1">
      <alignment horizontal="center" vertical="center" wrapText="1"/>
    </xf>
    <xf numFmtId="4" fontId="27" fillId="0" borderId="10" xfId="0" applyNumberFormat="1" applyFont="1" applyBorder="1" applyAlignment="1">
      <alignment vertical="center"/>
    </xf>
    <xf numFmtId="4" fontId="33" fillId="0" borderId="10" xfId="0" applyNumberFormat="1" applyFont="1" applyBorder="1"/>
    <xf numFmtId="4" fontId="27" fillId="0" borderId="10" xfId="0" applyNumberFormat="1" applyFont="1" applyBorder="1"/>
    <xf numFmtId="0" fontId="28" fillId="0" borderId="8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27" fillId="12" borderId="0" xfId="3" applyFont="1" applyFill="1"/>
    <xf numFmtId="0" fontId="27" fillId="12" borderId="0" xfId="3" applyFont="1" applyFill="1" applyAlignment="1">
      <alignment vertical="center"/>
    </xf>
    <xf numFmtId="0" fontId="28" fillId="12" borderId="11" xfId="3" applyFont="1" applyFill="1" applyBorder="1" applyAlignment="1">
      <alignment wrapText="1"/>
    </xf>
    <xf numFmtId="0" fontId="28" fillId="12" borderId="0" xfId="3" applyFont="1" applyFill="1" applyAlignment="1">
      <alignment wrapText="1"/>
    </xf>
    <xf numFmtId="0" fontId="27" fillId="0" borderId="9" xfId="3" applyFont="1" applyBorder="1" applyAlignment="1">
      <alignment vertical="center"/>
    </xf>
    <xf numFmtId="0" fontId="27" fillId="12" borderId="0" xfId="3" applyFont="1" applyFill="1" applyAlignment="1">
      <alignment wrapText="1"/>
    </xf>
    <xf numFmtId="0" fontId="27" fillId="12" borderId="11" xfId="3" applyFont="1" applyFill="1" applyBorder="1"/>
    <xf numFmtId="0" fontId="27" fillId="0" borderId="0" xfId="3" applyFont="1" applyAlignment="1">
      <alignment horizontal="center" vertical="center"/>
    </xf>
    <xf numFmtId="0" fontId="31" fillId="12" borderId="11" xfId="3" applyFont="1" applyFill="1" applyBorder="1"/>
    <xf numFmtId="0" fontId="27" fillId="0" borderId="9" xfId="3" applyFont="1" applyBorder="1" applyAlignment="1">
      <alignment horizontal="center" vertical="center"/>
    </xf>
    <xf numFmtId="0" fontId="31" fillId="12" borderId="0" xfId="3" applyFont="1" applyFill="1" applyAlignment="1">
      <alignment wrapText="1"/>
    </xf>
    <xf numFmtId="0" fontId="28" fillId="12" borderId="0" xfId="3" applyFont="1" applyFill="1" applyAlignment="1">
      <alignment horizontal="right"/>
    </xf>
    <xf numFmtId="0" fontId="27" fillId="12" borderId="0" xfId="3" applyFont="1" applyFill="1" applyAlignment="1">
      <alignment horizontal="center" vertical="center"/>
    </xf>
    <xf numFmtId="0" fontId="27" fillId="12" borderId="14" xfId="3" applyFont="1" applyFill="1" applyBorder="1"/>
    <xf numFmtId="0" fontId="27" fillId="12" borderId="9" xfId="3" applyFont="1" applyFill="1" applyBorder="1"/>
    <xf numFmtId="0" fontId="27" fillId="12" borderId="9" xfId="3" applyFont="1" applyFill="1" applyBorder="1" applyAlignment="1">
      <alignment wrapText="1"/>
    </xf>
    <xf numFmtId="0" fontId="31" fillId="12" borderId="4" xfId="3" applyFont="1" applyFill="1" applyBorder="1" applyAlignment="1">
      <alignment horizontal="center" vertical="center"/>
    </xf>
    <xf numFmtId="0" fontId="33" fillId="12" borderId="0" xfId="3" applyFont="1" applyFill="1" applyAlignment="1">
      <alignment wrapText="1"/>
    </xf>
    <xf numFmtId="0" fontId="31" fillId="0" borderId="0" xfId="3" applyFont="1" applyAlignment="1">
      <alignment vertical="center"/>
    </xf>
    <xf numFmtId="0" fontId="33" fillId="12" borderId="0" xfId="3" applyFont="1" applyFill="1"/>
    <xf numFmtId="0" fontId="33" fillId="12" borderId="11" xfId="3" applyFont="1" applyFill="1" applyBorder="1"/>
    <xf numFmtId="0" fontId="27" fillId="12" borderId="10" xfId="3" applyFont="1" applyFill="1" applyBorder="1"/>
    <xf numFmtId="0" fontId="33" fillId="0" borderId="10" xfId="3" applyFont="1" applyBorder="1" applyAlignment="1">
      <alignment vertical="center"/>
    </xf>
    <xf numFmtId="0" fontId="33" fillId="12" borderId="10" xfId="3" applyFont="1" applyFill="1" applyBorder="1"/>
    <xf numFmtId="0" fontId="31" fillId="0" borderId="3" xfId="3" applyFont="1" applyBorder="1" applyAlignment="1">
      <alignment vertical="center"/>
    </xf>
    <xf numFmtId="0" fontId="31" fillId="0" borderId="11" xfId="3" applyFont="1" applyBorder="1" applyAlignment="1">
      <alignment vertical="center"/>
    </xf>
    <xf numFmtId="0" fontId="28" fillId="12" borderId="11" xfId="3" applyFont="1" applyFill="1" applyBorder="1" applyAlignment="1">
      <alignment horizontal="right"/>
    </xf>
    <xf numFmtId="0" fontId="27" fillId="12" borderId="15" xfId="3" applyFont="1" applyFill="1" applyBorder="1"/>
    <xf numFmtId="14" fontId="31" fillId="12" borderId="2" xfId="3" applyNumberFormat="1" applyFont="1" applyFill="1" applyBorder="1" applyAlignment="1">
      <alignment horizontal="left" vertical="center"/>
    </xf>
    <xf numFmtId="0" fontId="31" fillId="12" borderId="8" xfId="3" applyFont="1" applyFill="1" applyBorder="1" applyAlignment="1">
      <alignment horizontal="right" vertical="center"/>
    </xf>
    <xf numFmtId="0" fontId="33" fillId="12" borderId="5" xfId="3" applyFont="1" applyFill="1" applyBorder="1" applyAlignment="1">
      <alignment vertical="center"/>
    </xf>
    <xf numFmtId="0" fontId="33" fillId="12" borderId="6" xfId="3" applyFont="1" applyFill="1" applyBorder="1" applyAlignment="1">
      <alignment vertical="center"/>
    </xf>
    <xf numFmtId="49" fontId="31" fillId="12" borderId="4" xfId="3" applyNumberFormat="1" applyFont="1" applyFill="1" applyBorder="1" applyAlignment="1">
      <alignment horizontal="center" vertical="center" wrapText="1"/>
    </xf>
    <xf numFmtId="49" fontId="33" fillId="12" borderId="4" xfId="3" applyNumberFormat="1" applyFont="1" applyFill="1" applyBorder="1" applyAlignment="1">
      <alignment horizontal="center" vertical="center" wrapText="1"/>
    </xf>
    <xf numFmtId="0" fontId="31" fillId="0" borderId="8" xfId="3" applyFont="1" applyBorder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33" fillId="12" borderId="0" xfId="3" applyFont="1" applyFill="1" applyAlignment="1">
      <alignment horizontal="center" vertical="center"/>
    </xf>
    <xf numFmtId="0" fontId="34" fillId="0" borderId="0" xfId="0" applyFont="1"/>
    <xf numFmtId="4" fontId="34" fillId="0" borderId="0" xfId="0" applyNumberFormat="1" applyFont="1"/>
    <xf numFmtId="9" fontId="27" fillId="0" borderId="0" xfId="1" applyFont="1"/>
    <xf numFmtId="0" fontId="31" fillId="0" borderId="8" xfId="0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27" fillId="0" borderId="14" xfId="0" applyFont="1" applyBorder="1"/>
    <xf numFmtId="0" fontId="27" fillId="0" borderId="9" xfId="0" applyFont="1" applyBorder="1"/>
    <xf numFmtId="4" fontId="27" fillId="0" borderId="9" xfId="0" applyNumberFormat="1" applyFont="1" applyBorder="1"/>
    <xf numFmtId="0" fontId="27" fillId="0" borderId="15" xfId="0" applyFont="1" applyBorder="1"/>
    <xf numFmtId="0" fontId="27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4" fontId="3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0" fontId="31" fillId="12" borderId="4" xfId="3" applyFont="1" applyFill="1" applyBorder="1" applyAlignment="1">
      <alignment horizontal="center" vertical="center" wrapText="1"/>
    </xf>
    <xf numFmtId="0" fontId="31" fillId="12" borderId="2" xfId="3" applyFont="1" applyFill="1" applyBorder="1" applyAlignment="1">
      <alignment horizontal="center" vertical="center" wrapText="1"/>
    </xf>
    <xf numFmtId="10" fontId="32" fillId="13" borderId="4" xfId="0" applyNumberFormat="1" applyFont="1" applyFill="1" applyBorder="1" applyAlignment="1">
      <alignment horizontal="center" vertical="center"/>
    </xf>
    <xf numFmtId="10" fontId="32" fillId="13" borderId="4" xfId="1" applyNumberFormat="1" applyFont="1" applyFill="1" applyBorder="1" applyAlignment="1">
      <alignment horizontal="center" vertical="center"/>
    </xf>
    <xf numFmtId="49" fontId="4" fillId="12" borderId="4" xfId="0" applyNumberFormat="1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left" vertical="center" wrapText="1"/>
    </xf>
    <xf numFmtId="2" fontId="4" fillId="12" borderId="4" xfId="2" applyNumberFormat="1" applyFont="1" applyFill="1" applyBorder="1" applyAlignment="1">
      <alignment horizontal="center" vertical="center" wrapText="1"/>
    </xf>
    <xf numFmtId="4" fontId="4" fillId="12" borderId="4" xfId="0" applyNumberFormat="1" applyFont="1" applyFill="1" applyBorder="1" applyAlignment="1">
      <alignment horizontal="right" vertical="center" wrapText="1"/>
    </xf>
    <xf numFmtId="164" fontId="4" fillId="13" borderId="4" xfId="64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12" borderId="4" xfId="0" applyNumberFormat="1" applyFont="1" applyFill="1" applyBorder="1" applyAlignment="1">
      <alignment horizontal="center" vertical="center" wrapText="1"/>
    </xf>
    <xf numFmtId="0" fontId="4" fillId="12" borderId="4" xfId="3" applyFont="1" applyFill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2" fillId="3" borderId="1" xfId="0" applyFont="1" applyFill="1" applyBorder="1" applyAlignment="1">
      <alignment horizontal="left" vertical="center" wrapText="1"/>
    </xf>
    <xf numFmtId="174" fontId="32" fillId="3" borderId="6" xfId="0" applyNumberFormat="1" applyFont="1" applyFill="1" applyBorder="1" applyAlignment="1">
      <alignment horizontal="center" vertical="center" wrapText="1"/>
    </xf>
    <xf numFmtId="174" fontId="34" fillId="0" borderId="4" xfId="0" applyNumberFormat="1" applyFont="1" applyBorder="1" applyAlignment="1">
      <alignment horizontal="center" vertical="center" wrapText="1"/>
    </xf>
    <xf numFmtId="174" fontId="31" fillId="0" borderId="4" xfId="0" applyNumberFormat="1" applyFont="1" applyBorder="1" applyAlignment="1">
      <alignment horizontal="center" vertical="center" wrapText="1"/>
    </xf>
    <xf numFmtId="0" fontId="34" fillId="0" borderId="1" xfId="0" applyFont="1" applyBorder="1"/>
    <xf numFmtId="0" fontId="34" fillId="0" borderId="10" xfId="0" applyFont="1" applyBorder="1"/>
    <xf numFmtId="0" fontId="32" fillId="0" borderId="6" xfId="0" applyFont="1" applyBorder="1" applyAlignment="1">
      <alignment vertical="center"/>
    </xf>
    <xf numFmtId="1" fontId="3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left" vertical="center" wrapText="1"/>
    </xf>
    <xf numFmtId="4" fontId="34" fillId="0" borderId="4" xfId="0" applyNumberFormat="1" applyFont="1" applyBorder="1" applyAlignment="1">
      <alignment horizontal="left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4" fontId="27" fillId="0" borderId="15" xfId="0" applyNumberFormat="1" applyFont="1" applyBorder="1"/>
    <xf numFmtId="10" fontId="31" fillId="12" borderId="4" xfId="3" applyNumberFormat="1" applyFont="1" applyFill="1" applyBorder="1" applyAlignment="1">
      <alignment horizontal="center" vertical="center" wrapText="1"/>
    </xf>
    <xf numFmtId="10" fontId="31" fillId="2" borderId="4" xfId="3" applyNumberFormat="1" applyFont="1" applyFill="1" applyBorder="1" applyAlignment="1">
      <alignment horizontal="center" vertical="center" wrapText="1"/>
    </xf>
    <xf numFmtId="174" fontId="33" fillId="12" borderId="4" xfId="64" applyNumberFormat="1" applyFont="1" applyFill="1" applyBorder="1" applyAlignment="1">
      <alignment horizontal="center" vertical="center" wrapText="1"/>
    </xf>
    <xf numFmtId="174" fontId="33" fillId="12" borderId="4" xfId="3" applyNumberFormat="1" applyFont="1" applyFill="1" applyBorder="1" applyAlignment="1">
      <alignment horizontal="center" vertical="center" wrapText="1"/>
    </xf>
    <xf numFmtId="174" fontId="31" fillId="12" borderId="4" xfId="3" applyNumberFormat="1" applyFont="1" applyFill="1" applyBorder="1" applyAlignment="1">
      <alignment horizontal="center" vertical="center" wrapText="1"/>
    </xf>
    <xf numFmtId="4" fontId="44" fillId="0" borderId="4" xfId="0" applyNumberFormat="1" applyFont="1" applyBorder="1" applyAlignment="1">
      <alignment horizontal="right" vertical="center" wrapText="1"/>
    </xf>
    <xf numFmtId="165" fontId="44" fillId="0" borderId="4" xfId="2" applyFont="1" applyBorder="1" applyAlignment="1">
      <alignment horizontal="right" vertical="center" wrapText="1"/>
    </xf>
    <xf numFmtId="0" fontId="34" fillId="0" borderId="13" xfId="0" applyFont="1" applyBorder="1" applyAlignment="1">
      <alignment horizontal="center" vertical="center" wrapText="1"/>
    </xf>
    <xf numFmtId="49" fontId="4" fillId="12" borderId="13" xfId="0" applyNumberFormat="1" applyFont="1" applyFill="1" applyBorder="1" applyAlignment="1">
      <alignment horizontal="center" vertical="center" wrapText="1"/>
    </xf>
    <xf numFmtId="0" fontId="4" fillId="12" borderId="13" xfId="0" applyFont="1" applyFill="1" applyBorder="1" applyAlignment="1">
      <alignment horizontal="left" vertical="center" wrapText="1"/>
    </xf>
    <xf numFmtId="2" fontId="4" fillId="12" borderId="13" xfId="2" applyNumberFormat="1" applyFont="1" applyFill="1" applyBorder="1" applyAlignment="1">
      <alignment horizontal="center" vertical="center" wrapText="1"/>
    </xf>
    <xf numFmtId="4" fontId="34" fillId="0" borderId="13" xfId="0" applyNumberFormat="1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9" fontId="4" fillId="12" borderId="12" xfId="0" applyNumberFormat="1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left" vertical="center" wrapText="1"/>
    </xf>
    <xf numFmtId="2" fontId="4" fillId="12" borderId="12" xfId="2" applyNumberFormat="1" applyFont="1" applyFill="1" applyBorder="1" applyAlignment="1">
      <alignment horizontal="center" vertical="center" wrapText="1"/>
    </xf>
    <xf numFmtId="4" fontId="34" fillId="0" borderId="12" xfId="0" applyNumberFormat="1" applyFont="1" applyBorder="1" applyAlignment="1">
      <alignment horizontal="center" vertical="center" wrapText="1"/>
    </xf>
    <xf numFmtId="2" fontId="4" fillId="3" borderId="1" xfId="2" applyNumberFormat="1" applyFont="1" applyFill="1" applyBorder="1" applyAlignment="1">
      <alignment horizontal="center" vertical="center" wrapText="1"/>
    </xf>
    <xf numFmtId="49" fontId="42" fillId="3" borderId="1" xfId="0" applyNumberFormat="1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left" vertical="center" wrapText="1"/>
    </xf>
    <xf numFmtId="175" fontId="44" fillId="0" borderId="13" xfId="1" applyNumberFormat="1" applyFont="1" applyBorder="1" applyAlignment="1">
      <alignment horizontal="right" vertical="center" wrapText="1"/>
    </xf>
    <xf numFmtId="174" fontId="34" fillId="0" borderId="13" xfId="0" applyNumberFormat="1" applyFont="1" applyBorder="1" applyAlignment="1">
      <alignment horizontal="center" vertical="center" wrapText="1"/>
    </xf>
    <xf numFmtId="165" fontId="44" fillId="0" borderId="12" xfId="2" applyFont="1" applyBorder="1" applyAlignment="1">
      <alignment horizontal="right" vertical="center" wrapText="1"/>
    </xf>
    <xf numFmtId="174" fontId="34" fillId="0" borderId="12" xfId="0" applyNumberFormat="1" applyFont="1" applyBorder="1" applyAlignment="1">
      <alignment horizontal="center" vertical="center" wrapText="1"/>
    </xf>
    <xf numFmtId="2" fontId="42" fillId="3" borderId="1" xfId="2" applyNumberFormat="1" applyFont="1" applyFill="1" applyBorder="1" applyAlignment="1">
      <alignment horizontal="center" vertical="center" wrapText="1"/>
    </xf>
    <xf numFmtId="175" fontId="45" fillId="3" borderId="1" xfId="1" applyNumberFormat="1" applyFont="1" applyFill="1" applyBorder="1" applyAlignment="1">
      <alignment horizontal="right" vertical="center" wrapText="1"/>
    </xf>
    <xf numFmtId="174" fontId="32" fillId="3" borderId="1" xfId="0" applyNumberFormat="1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49" fontId="4" fillId="12" borderId="8" xfId="0" applyNumberFormat="1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horizontal="left" vertical="center" wrapText="1"/>
    </xf>
    <xf numFmtId="2" fontId="4" fillId="12" borderId="8" xfId="2" applyNumberFormat="1" applyFont="1" applyFill="1" applyBorder="1" applyAlignment="1">
      <alignment horizontal="center" vertical="center" wrapText="1"/>
    </xf>
    <xf numFmtId="175" fontId="44" fillId="0" borderId="8" xfId="1" applyNumberFormat="1" applyFont="1" applyBorder="1" applyAlignment="1">
      <alignment horizontal="right" vertical="center" wrapText="1"/>
    </xf>
    <xf numFmtId="174" fontId="34" fillId="0" borderId="8" xfId="0" applyNumberFormat="1" applyFont="1" applyBorder="1" applyAlignment="1">
      <alignment horizontal="center" vertical="center" wrapText="1"/>
    </xf>
    <xf numFmtId="174" fontId="34" fillId="0" borderId="2" xfId="0" applyNumberFormat="1" applyFont="1" applyBorder="1" applyAlignment="1">
      <alignment horizontal="center" vertical="center" wrapText="1"/>
    </xf>
    <xf numFmtId="175" fontId="44" fillId="3" borderId="1" xfId="1" applyNumberFormat="1" applyFont="1" applyFill="1" applyBorder="1" applyAlignment="1">
      <alignment horizontal="right" vertical="center" wrapText="1"/>
    </xf>
    <xf numFmtId="0" fontId="46" fillId="0" borderId="0" xfId="0" applyFont="1" applyAlignment="1">
      <alignment horizontal="center" vertical="center"/>
    </xf>
    <xf numFmtId="0" fontId="34" fillId="0" borderId="5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34" fillId="0" borderId="4" xfId="0" applyFont="1" applyBorder="1" applyAlignment="1">
      <alignment horizontal="left" vertical="center"/>
    </xf>
    <xf numFmtId="0" fontId="27" fillId="0" borderId="3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36" fillId="0" borderId="5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2" fillId="0" borderId="5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4" fontId="34" fillId="0" borderId="4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34" fillId="13" borderId="5" xfId="0" applyFont="1" applyFill="1" applyBorder="1" applyAlignment="1">
      <alignment horizontal="left" vertical="center" wrapText="1"/>
    </xf>
    <xf numFmtId="0" fontId="34" fillId="13" borderId="1" xfId="0" applyFont="1" applyFill="1" applyBorder="1" applyAlignment="1">
      <alignment horizontal="left" vertical="center" wrapText="1"/>
    </xf>
    <xf numFmtId="0" fontId="34" fillId="13" borderId="6" xfId="0" applyFont="1" applyFill="1" applyBorder="1" applyAlignment="1">
      <alignment horizontal="left" vertical="center" wrapText="1"/>
    </xf>
    <xf numFmtId="0" fontId="32" fillId="0" borderId="4" xfId="0" applyFont="1" applyBorder="1" applyAlignment="1">
      <alignment horizontal="center" vertical="center"/>
    </xf>
    <xf numFmtId="0" fontId="41" fillId="13" borderId="5" xfId="0" applyFont="1" applyFill="1" applyBorder="1" applyAlignment="1">
      <alignment horizontal="left" vertical="center" wrapText="1"/>
    </xf>
    <xf numFmtId="0" fontId="41" fillId="13" borderId="1" xfId="0" applyFont="1" applyFill="1" applyBorder="1" applyAlignment="1">
      <alignment horizontal="left" vertical="center" wrapText="1"/>
    </xf>
    <xf numFmtId="0" fontId="41" fillId="13" borderId="6" xfId="0" applyFont="1" applyFill="1" applyBorder="1" applyAlignment="1">
      <alignment horizontal="left" vertical="center" wrapText="1"/>
    </xf>
    <xf numFmtId="14" fontId="32" fillId="0" borderId="1" xfId="0" applyNumberFormat="1" applyFont="1" applyBorder="1" applyAlignment="1">
      <alignment horizontal="center" vertical="center"/>
    </xf>
    <xf numFmtId="14" fontId="32" fillId="0" borderId="6" xfId="0" applyNumberFormat="1" applyFont="1" applyBorder="1" applyAlignment="1">
      <alignment horizontal="center" vertical="center"/>
    </xf>
    <xf numFmtId="0" fontId="32" fillId="0" borderId="6" xfId="0" applyFont="1" applyBorder="1" applyAlignment="1">
      <alignment horizontal="left" vertical="center"/>
    </xf>
    <xf numFmtId="0" fontId="32" fillId="0" borderId="5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2" fontId="32" fillId="0" borderId="6" xfId="0" applyNumberFormat="1" applyFont="1" applyBorder="1" applyAlignment="1">
      <alignment horizontal="center" vertical="center"/>
    </xf>
    <xf numFmtId="0" fontId="30" fillId="0" borderId="5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1" fillId="12" borderId="4" xfId="3" applyFont="1" applyFill="1" applyBorder="1" applyAlignment="1">
      <alignment horizontal="center" vertical="center" wrapText="1"/>
    </xf>
    <xf numFmtId="0" fontId="31" fillId="12" borderId="4" xfId="3" applyFont="1" applyFill="1" applyBorder="1" applyAlignment="1">
      <alignment vertical="center" wrapText="1"/>
    </xf>
    <xf numFmtId="0" fontId="31" fillId="12" borderId="13" xfId="3" applyFont="1" applyFill="1" applyBorder="1" applyAlignment="1">
      <alignment horizontal="center" vertical="center" wrapText="1"/>
    </xf>
    <xf numFmtId="0" fontId="31" fillId="12" borderId="21" xfId="3" applyFont="1" applyFill="1" applyBorder="1" applyAlignment="1">
      <alignment horizontal="center" vertical="center" wrapText="1"/>
    </xf>
    <xf numFmtId="0" fontId="31" fillId="12" borderId="12" xfId="3" applyFont="1" applyFill="1" applyBorder="1" applyAlignment="1">
      <alignment horizontal="center" vertical="center" wrapText="1"/>
    </xf>
    <xf numFmtId="0" fontId="31" fillId="12" borderId="3" xfId="3" applyFont="1" applyFill="1" applyBorder="1" applyAlignment="1">
      <alignment horizontal="center" vertical="center" wrapText="1"/>
    </xf>
    <xf numFmtId="0" fontId="31" fillId="12" borderId="8" xfId="3" applyFont="1" applyFill="1" applyBorder="1" applyAlignment="1">
      <alignment horizontal="center" vertical="center" wrapText="1"/>
    </xf>
    <xf numFmtId="0" fontId="31" fillId="12" borderId="2" xfId="3" applyFont="1" applyFill="1" applyBorder="1" applyAlignment="1">
      <alignment horizontal="center" vertical="center" wrapText="1"/>
    </xf>
    <xf numFmtId="0" fontId="31" fillId="12" borderId="14" xfId="3" applyFont="1" applyFill="1" applyBorder="1" applyAlignment="1">
      <alignment horizontal="center" vertical="center" wrapText="1"/>
    </xf>
    <xf numFmtId="0" fontId="31" fillId="12" borderId="9" xfId="3" applyFont="1" applyFill="1" applyBorder="1" applyAlignment="1">
      <alignment horizontal="center" vertical="center" wrapText="1"/>
    </xf>
    <xf numFmtId="0" fontId="31" fillId="12" borderId="15" xfId="3" applyFont="1" applyFill="1" applyBorder="1" applyAlignment="1">
      <alignment horizontal="center" vertical="center" wrapText="1"/>
    </xf>
    <xf numFmtId="174" fontId="31" fillId="12" borderId="13" xfId="3" applyNumberFormat="1" applyFont="1" applyFill="1" applyBorder="1" applyAlignment="1">
      <alignment horizontal="center" vertical="center" wrapText="1"/>
    </xf>
    <xf numFmtId="0" fontId="31" fillId="12" borderId="13" xfId="3" applyFont="1" applyFill="1" applyBorder="1" applyAlignment="1">
      <alignment horizontal="left" vertical="center" wrapText="1"/>
    </xf>
    <xf numFmtId="0" fontId="31" fillId="12" borderId="12" xfId="3" applyFont="1" applyFill="1" applyBorder="1" applyAlignment="1">
      <alignment horizontal="left" vertical="center" wrapText="1"/>
    </xf>
    <xf numFmtId="0" fontId="36" fillId="12" borderId="5" xfId="3" applyFont="1" applyFill="1" applyBorder="1" applyAlignment="1">
      <alignment horizontal="center" vertical="center"/>
    </xf>
    <xf numFmtId="0" fontId="36" fillId="12" borderId="1" xfId="3" applyFont="1" applyFill="1" applyBorder="1" applyAlignment="1">
      <alignment horizontal="center" vertical="center"/>
    </xf>
    <xf numFmtId="0" fontId="36" fillId="12" borderId="6" xfId="3" applyFont="1" applyFill="1" applyBorder="1" applyAlignment="1">
      <alignment horizontal="center" vertical="center"/>
    </xf>
    <xf numFmtId="0" fontId="31" fillId="12" borderId="4" xfId="3" applyFont="1" applyFill="1" applyBorder="1" applyAlignment="1">
      <alignment horizontal="left" vertical="center"/>
    </xf>
    <xf numFmtId="0" fontId="33" fillId="12" borderId="5" xfId="3" applyFont="1" applyFill="1" applyBorder="1" applyAlignment="1">
      <alignment horizontal="left" vertical="center" wrapText="1"/>
    </xf>
    <xf numFmtId="0" fontId="33" fillId="12" borderId="6" xfId="3" applyFont="1" applyFill="1" applyBorder="1" applyAlignment="1">
      <alignment horizontal="left" vertical="center" wrapText="1"/>
    </xf>
  </cellXfs>
  <cellStyles count="65">
    <cellStyle name="60% - Accent1" xfId="8" xr:uid="{00000000-0005-0000-0000-000000000000}"/>
    <cellStyle name="Accent1" xfId="9" xr:uid="{00000000-0005-0000-0000-000001000000}"/>
    <cellStyle name="Check Cell" xfId="10" xr:uid="{00000000-0005-0000-0000-000002000000}"/>
    <cellStyle name="Data" xfId="11" xr:uid="{00000000-0005-0000-0000-000003000000}"/>
    <cellStyle name="Euro" xfId="12" xr:uid="{00000000-0005-0000-0000-000004000000}"/>
    <cellStyle name="Excel Built-in Normal" xfId="13" xr:uid="{00000000-0005-0000-0000-000005000000}"/>
    <cellStyle name="Excel Built-in Normal 1" xfId="14" xr:uid="{00000000-0005-0000-0000-000006000000}"/>
    <cellStyle name="Excel_BuiltIn_Comma" xfId="15" xr:uid="{00000000-0005-0000-0000-000007000000}"/>
    <cellStyle name="Fixo" xfId="16" xr:uid="{00000000-0005-0000-0000-000008000000}"/>
    <cellStyle name="Good" xfId="17" xr:uid="{00000000-0005-0000-0000-000009000000}"/>
    <cellStyle name="HEADER" xfId="18" xr:uid="{00000000-0005-0000-0000-00000A000000}"/>
    <cellStyle name="Input" xfId="19" xr:uid="{00000000-0005-0000-0000-00000B000000}"/>
    <cellStyle name="Linked Cell" xfId="20" xr:uid="{00000000-0005-0000-0000-00000C000000}"/>
    <cellStyle name="Milliers [0]_after_discount" xfId="21" xr:uid="{00000000-0005-0000-0000-00000D000000}"/>
    <cellStyle name="Milliers_after_discount" xfId="22" xr:uid="{00000000-0005-0000-0000-00000E000000}"/>
    <cellStyle name="Model" xfId="23" xr:uid="{00000000-0005-0000-0000-00000F000000}"/>
    <cellStyle name="Moeda" xfId="64" builtinId="4"/>
    <cellStyle name="Moeda 2" xfId="24" xr:uid="{00000000-0005-0000-0000-000011000000}"/>
    <cellStyle name="Moeda 3" xfId="25" xr:uid="{00000000-0005-0000-0000-000012000000}"/>
    <cellStyle name="Monétaire [0]_after_discount" xfId="26" xr:uid="{00000000-0005-0000-0000-000013000000}"/>
    <cellStyle name="Monétaire_after_discount" xfId="27" xr:uid="{00000000-0005-0000-0000-000014000000}"/>
    <cellStyle name="Neutral" xfId="28" xr:uid="{00000000-0005-0000-0000-000015000000}"/>
    <cellStyle name="Normal" xfId="0" builtinId="0"/>
    <cellStyle name="Normal 2" xfId="3" xr:uid="{00000000-0005-0000-0000-000017000000}"/>
    <cellStyle name="Normal 2 2" xfId="29" xr:uid="{00000000-0005-0000-0000-000018000000}"/>
    <cellStyle name="Normal 2 2 2" xfId="62" xr:uid="{00000000-0005-0000-0000-000019000000}"/>
    <cellStyle name="Normal 2 3" xfId="61" xr:uid="{00000000-0005-0000-0000-00001A000000}"/>
    <cellStyle name="Normal 3" xfId="30" xr:uid="{00000000-0005-0000-0000-00001B000000}"/>
    <cellStyle name="Normal 4" xfId="31" xr:uid="{00000000-0005-0000-0000-00001C000000}"/>
    <cellStyle name="Note" xfId="32" xr:uid="{00000000-0005-0000-0000-00001D000000}"/>
    <cellStyle name="Œ…‹æØ‚è [0.00]_COST_SUM" xfId="33" xr:uid="{00000000-0005-0000-0000-00001E000000}"/>
    <cellStyle name="Œ…‹æØ‚è_COST_SUM" xfId="34" xr:uid="{00000000-0005-0000-0000-00001F000000}"/>
    <cellStyle name="Percentual" xfId="35" xr:uid="{00000000-0005-0000-0000-000020000000}"/>
    <cellStyle name="Ponto" xfId="36" xr:uid="{00000000-0005-0000-0000-000021000000}"/>
    <cellStyle name="Porcentagem" xfId="1" builtinId="5"/>
    <cellStyle name="Porcentagem 2" xfId="37" xr:uid="{00000000-0005-0000-0000-000023000000}"/>
    <cellStyle name="Porcentagem 2 2" xfId="5" xr:uid="{00000000-0005-0000-0000-000024000000}"/>
    <cellStyle name="Porcentagem 3" xfId="38" xr:uid="{00000000-0005-0000-0000-000025000000}"/>
    <cellStyle name="Porcentagem 3 2" xfId="39" xr:uid="{00000000-0005-0000-0000-000026000000}"/>
    <cellStyle name="Porcentagem 4" xfId="40" xr:uid="{00000000-0005-0000-0000-000027000000}"/>
    <cellStyle name="Porcentagem 5" xfId="41" xr:uid="{00000000-0005-0000-0000-000028000000}"/>
    <cellStyle name="Separador de m" xfId="42" xr:uid="{00000000-0005-0000-0000-000029000000}"/>
    <cellStyle name="Separador de milhares 2" xfId="4" xr:uid="{00000000-0005-0000-0000-00002A000000}"/>
    <cellStyle name="Separador de milhares 2 2" xfId="7" xr:uid="{00000000-0005-0000-0000-00002B000000}"/>
    <cellStyle name="Separador de milhares 3" xfId="6" xr:uid="{00000000-0005-0000-0000-00002C000000}"/>
    <cellStyle name="Separador de milhares 3 2" xfId="43" xr:uid="{00000000-0005-0000-0000-00002D000000}"/>
    <cellStyle name="Separador de milhares 4" xfId="44" xr:uid="{00000000-0005-0000-0000-00002E000000}"/>
    <cellStyle name="Separador de milhares 5" xfId="45" xr:uid="{00000000-0005-0000-0000-00002F000000}"/>
    <cellStyle name="Separador de milhares 6" xfId="46" xr:uid="{00000000-0005-0000-0000-000030000000}"/>
    <cellStyle name="Separador de milhares 6 2" xfId="47" xr:uid="{00000000-0005-0000-0000-000031000000}"/>
    <cellStyle name="Separador de milhares 7" xfId="48" xr:uid="{00000000-0005-0000-0000-000032000000}"/>
    <cellStyle name="subhead" xfId="49" xr:uid="{00000000-0005-0000-0000-000033000000}"/>
    <cellStyle name="SUBTIT" xfId="50" xr:uid="{00000000-0005-0000-0000-000034000000}"/>
    <cellStyle name="SUBTIT 2" xfId="51" xr:uid="{00000000-0005-0000-0000-000035000000}"/>
    <cellStyle name="Título 1 1" xfId="52" xr:uid="{00000000-0005-0000-0000-000036000000}"/>
    <cellStyle name="Titulo1" xfId="53" xr:uid="{00000000-0005-0000-0000-000037000000}"/>
    <cellStyle name="Titulo2" xfId="54" xr:uid="{00000000-0005-0000-0000-000038000000}"/>
    <cellStyle name="Vírgula" xfId="2" builtinId="3"/>
    <cellStyle name="Vírgula 2" xfId="55" xr:uid="{00000000-0005-0000-0000-00003A000000}"/>
    <cellStyle name="Vírgula 2 2" xfId="56" xr:uid="{00000000-0005-0000-0000-00003B000000}"/>
    <cellStyle name="Vírgula 3" xfId="57" xr:uid="{00000000-0005-0000-0000-00003C000000}"/>
    <cellStyle name="Vírgula 4" xfId="58" xr:uid="{00000000-0005-0000-0000-00003D000000}"/>
    <cellStyle name="Vírgula 5" xfId="59" xr:uid="{00000000-0005-0000-0000-00003E000000}"/>
    <cellStyle name="Vírgula 6" xfId="63" xr:uid="{00000000-0005-0000-0000-00003F000000}"/>
    <cellStyle name="Warning Text" xfId="60" xr:uid="{00000000-0005-0000-0000-000040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95250</xdr:rowOff>
    </xdr:from>
    <xdr:to>
      <xdr:col>2</xdr:col>
      <xdr:colOff>3867150</xdr:colOff>
      <xdr:row>0</xdr:row>
      <xdr:rowOff>790575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04875" y="95250"/>
          <a:ext cx="41243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0</xdr:row>
      <xdr:rowOff>76200</xdr:rowOff>
    </xdr:from>
    <xdr:to>
      <xdr:col>2</xdr:col>
      <xdr:colOff>3838575</xdr:colOff>
      <xdr:row>0</xdr:row>
      <xdr:rowOff>771525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876300" y="76200"/>
          <a:ext cx="41243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000" b="0" i="0" u="none" strike="noStrike">
              <a:effectLst/>
              <a:latin typeface="+mn-lt"/>
              <a:ea typeface="+mn-ea"/>
              <a:cs typeface="+mn-cs"/>
            </a:rPr>
            <a:t>  </a:t>
          </a: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809625" y="101974"/>
          <a:ext cx="41243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>
    <xdr:from>
      <xdr:col>1</xdr:col>
      <xdr:colOff>1085851</xdr:colOff>
      <xdr:row>0</xdr:row>
      <xdr:rowOff>209551</xdr:rowOff>
    </xdr:from>
    <xdr:to>
      <xdr:col>1</xdr:col>
      <xdr:colOff>3524251</xdr:colOff>
      <xdr:row>0</xdr:row>
      <xdr:rowOff>1445637</xdr:rowOff>
    </xdr:to>
    <xdr:pic>
      <xdr:nvPicPr>
        <xdr:cNvPr id="7" name="Imagem 2" descr="Sem título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6" y="209551"/>
          <a:ext cx="2438400" cy="12360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UARIO\Desktop\PROJETOS\PREF.%20BONFIN&#211;POLIS\PAVIMENTA&#199;&#195;O%20ASF&#193;LTICA\ALAMEDA%20OZIAS,%20RUA%20MANOEL,%20RUA%20ANTONIO%20LABOISSIERE\PLANILHA%20OR&#199;AMENT&#193;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Orcamentaria"/>
      <sheetName val="MODELO"/>
    </sheetNames>
    <sheetDataSet>
      <sheetData sheetId="0">
        <row r="12">
          <cell r="C12" t="str">
            <v>INSTALAÇÕES INICIAIS DA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showGridLines="0" showZeros="0" view="pageBreakPreview" zoomScaleSheetLayoutView="93" workbookViewId="0">
      <selection activeCell="C39" sqref="C30:C39"/>
    </sheetView>
  </sheetViews>
  <sheetFormatPr defaultColWidth="9.140625" defaultRowHeight="12.75"/>
  <cols>
    <col min="1" max="1" width="5.7109375" style="1" customWidth="1"/>
    <col min="2" max="2" width="11.7109375" style="1" customWidth="1"/>
    <col min="3" max="3" width="60.7109375" style="1" customWidth="1"/>
    <col min="4" max="4" width="10.140625" style="1" customWidth="1"/>
    <col min="5" max="5" width="11.7109375" style="1" customWidth="1"/>
    <col min="6" max="6" width="40.7109375" style="2" customWidth="1"/>
    <col min="7" max="16384" width="9.140625" style="1"/>
  </cols>
  <sheetData>
    <row r="1" spans="1:6" ht="132" customHeight="1">
      <c r="A1" s="170"/>
      <c r="B1" s="171"/>
      <c r="C1" s="50"/>
      <c r="D1" s="50"/>
      <c r="E1" s="50"/>
      <c r="F1" s="51"/>
    </row>
    <row r="2" spans="1:6" s="31" customFormat="1" ht="20.100000000000001" customHeight="1">
      <c r="A2" s="172" t="s">
        <v>30</v>
      </c>
      <c r="B2" s="173"/>
      <c r="C2" s="173"/>
      <c r="D2" s="173"/>
      <c r="E2" s="173"/>
      <c r="F2" s="174"/>
    </row>
    <row r="3" spans="1:6" s="39" customFormat="1" ht="20.100000000000001" customHeight="1">
      <c r="A3" s="175" t="s">
        <v>50</v>
      </c>
      <c r="B3" s="176"/>
      <c r="C3" s="176"/>
      <c r="D3" s="176"/>
      <c r="E3" s="122"/>
      <c r="F3" s="123"/>
    </row>
    <row r="4" spans="1:6" s="39" customFormat="1" ht="20.100000000000001" customHeight="1">
      <c r="A4" s="166" t="s">
        <v>77</v>
      </c>
      <c r="B4" s="167"/>
      <c r="C4" s="167"/>
      <c r="D4" s="168"/>
      <c r="E4" s="42" t="s">
        <v>41</v>
      </c>
      <c r="F4" s="124" t="s">
        <v>38</v>
      </c>
    </row>
    <row r="5" spans="1:6" s="39" customFormat="1" ht="20.100000000000001" customHeight="1">
      <c r="A5" s="169" t="s">
        <v>78</v>
      </c>
      <c r="B5" s="169"/>
      <c r="C5" s="169"/>
      <c r="D5" s="169"/>
      <c r="E5" s="102" t="s">
        <v>26</v>
      </c>
      <c r="F5" s="43">
        <f ca="1">TODAY()</f>
        <v>45393</v>
      </c>
    </row>
    <row r="6" spans="1:6" ht="3.75" customHeight="1">
      <c r="A6" s="181"/>
      <c r="B6" s="181"/>
      <c r="C6" s="181"/>
      <c r="D6" s="181"/>
      <c r="E6" s="181"/>
      <c r="F6" s="181"/>
    </row>
    <row r="7" spans="1:6" s="21" customFormat="1" ht="35.1" customHeight="1">
      <c r="A7" s="40" t="s">
        <v>0</v>
      </c>
      <c r="B7" s="40" t="s">
        <v>32</v>
      </c>
      <c r="C7" s="40" t="s">
        <v>33</v>
      </c>
      <c r="D7" s="40" t="s">
        <v>2</v>
      </c>
      <c r="E7" s="40" t="s">
        <v>1</v>
      </c>
      <c r="F7" s="29" t="s">
        <v>44</v>
      </c>
    </row>
    <row r="8" spans="1:6" s="21" customFormat="1" ht="20.100000000000001" customHeight="1">
      <c r="A8" s="18" t="s">
        <v>27</v>
      </c>
      <c r="B8" s="22"/>
      <c r="C8" s="118" t="str">
        <f>'Planilha Orcamentária'!C10</f>
        <v>INSTALAÇÕES INICIAIS DA OBRA</v>
      </c>
      <c r="D8" s="23"/>
      <c r="E8" s="24"/>
      <c r="F8" s="44"/>
    </row>
    <row r="9" spans="1:6" s="21" customFormat="1" ht="60" customHeight="1">
      <c r="A9" s="101" t="s">
        <v>8</v>
      </c>
      <c r="B9" s="125" t="s">
        <v>14</v>
      </c>
      <c r="C9" s="126" t="s">
        <v>42</v>
      </c>
      <c r="D9" s="101" t="s">
        <v>13</v>
      </c>
      <c r="E9" s="135">
        <v>1</v>
      </c>
      <c r="F9" s="100" t="s">
        <v>45</v>
      </c>
    </row>
    <row r="10" spans="1:6" s="21" customFormat="1" ht="60" customHeight="1">
      <c r="A10" s="137" t="s">
        <v>51</v>
      </c>
      <c r="B10" s="138" t="s">
        <v>82</v>
      </c>
      <c r="C10" s="139" t="s">
        <v>83</v>
      </c>
      <c r="D10" s="140" t="s">
        <v>54</v>
      </c>
      <c r="E10" s="150">
        <v>3.0000000000000001E-3</v>
      </c>
      <c r="F10" s="141" t="s">
        <v>84</v>
      </c>
    </row>
    <row r="11" spans="1:6" s="21" customFormat="1" ht="23.25" customHeight="1">
      <c r="A11" s="18" t="s">
        <v>28</v>
      </c>
      <c r="B11" s="148"/>
      <c r="C11" s="149" t="s">
        <v>90</v>
      </c>
      <c r="D11" s="147"/>
      <c r="E11" s="164"/>
      <c r="F11" s="44"/>
    </row>
    <row r="12" spans="1:6" s="21" customFormat="1" ht="60" customHeight="1">
      <c r="A12" s="142" t="s">
        <v>9</v>
      </c>
      <c r="B12" s="143" t="s">
        <v>85</v>
      </c>
      <c r="C12" s="144" t="s">
        <v>86</v>
      </c>
      <c r="D12" s="110" t="s">
        <v>87</v>
      </c>
      <c r="E12" s="152">
        <v>1</v>
      </c>
      <c r="F12" s="146" t="s">
        <v>91</v>
      </c>
    </row>
    <row r="13" spans="1:6" s="21" customFormat="1" ht="60" customHeight="1">
      <c r="A13" s="142" t="s">
        <v>10</v>
      </c>
      <c r="B13" s="107" t="s">
        <v>88</v>
      </c>
      <c r="C13" s="109" t="s">
        <v>89</v>
      </c>
      <c r="D13" s="110" t="s">
        <v>87</v>
      </c>
      <c r="E13" s="152">
        <v>1</v>
      </c>
      <c r="F13" s="146" t="s">
        <v>91</v>
      </c>
    </row>
    <row r="14" spans="1:6" s="21" customFormat="1" ht="60" customHeight="1">
      <c r="A14" s="142" t="s">
        <v>11</v>
      </c>
      <c r="B14" s="107" t="s">
        <v>94</v>
      </c>
      <c r="C14" s="109" t="s">
        <v>95</v>
      </c>
      <c r="D14" s="110" t="s">
        <v>96</v>
      </c>
      <c r="E14" s="152">
        <v>30</v>
      </c>
      <c r="F14" s="146" t="s">
        <v>101</v>
      </c>
    </row>
    <row r="15" spans="1:6" s="21" customFormat="1" ht="60" customHeight="1">
      <c r="A15" s="142" t="s">
        <v>56</v>
      </c>
      <c r="B15" s="107" t="s">
        <v>97</v>
      </c>
      <c r="C15" s="109" t="s">
        <v>98</v>
      </c>
      <c r="D15" s="110" t="s">
        <v>96</v>
      </c>
      <c r="E15" s="152">
        <v>30</v>
      </c>
      <c r="F15" s="146" t="s">
        <v>101</v>
      </c>
    </row>
    <row r="16" spans="1:6" s="21" customFormat="1" ht="60" customHeight="1">
      <c r="A16" s="142" t="s">
        <v>57</v>
      </c>
      <c r="B16" s="107" t="s">
        <v>99</v>
      </c>
      <c r="C16" s="109" t="s">
        <v>100</v>
      </c>
      <c r="D16" s="110" t="s">
        <v>96</v>
      </c>
      <c r="E16" s="152">
        <v>30</v>
      </c>
      <c r="F16" s="146" t="s">
        <v>101</v>
      </c>
    </row>
    <row r="17" spans="1:6" s="21" customFormat="1" ht="5.0999999999999996" customHeight="1">
      <c r="A17" s="182"/>
      <c r="B17" s="182"/>
      <c r="C17" s="182"/>
      <c r="D17" s="182"/>
      <c r="E17" s="182"/>
      <c r="F17" s="182"/>
    </row>
    <row r="18" spans="1:6" s="21" customFormat="1" ht="20.100000000000001" customHeight="1">
      <c r="A18" s="18" t="s">
        <v>29</v>
      </c>
      <c r="B18" s="19"/>
      <c r="C18" s="118" t="s">
        <v>79</v>
      </c>
      <c r="D18" s="19"/>
      <c r="E18" s="20"/>
      <c r="F18" s="45"/>
    </row>
    <row r="19" spans="1:6" s="21" customFormat="1" ht="20.100000000000001" customHeight="1">
      <c r="A19" s="108" t="s">
        <v>69</v>
      </c>
      <c r="B19" s="113">
        <v>99814</v>
      </c>
      <c r="C19" s="109" t="s">
        <v>93</v>
      </c>
      <c r="D19" s="110" t="s">
        <v>7</v>
      </c>
      <c r="E19" s="111">
        <v>30000</v>
      </c>
      <c r="F19" s="127" t="s">
        <v>80</v>
      </c>
    </row>
    <row r="20" spans="1:6" s="21" customFormat="1" ht="45" customHeight="1">
      <c r="A20" s="108" t="s">
        <v>70</v>
      </c>
      <c r="B20" s="113" t="s">
        <v>58</v>
      </c>
      <c r="C20" s="109" t="s">
        <v>59</v>
      </c>
      <c r="D20" s="110" t="s">
        <v>7</v>
      </c>
      <c r="E20" s="111">
        <v>30000</v>
      </c>
      <c r="F20" s="127" t="s">
        <v>80</v>
      </c>
    </row>
    <row r="21" spans="1:6" s="21" customFormat="1" ht="45" customHeight="1">
      <c r="A21" s="108" t="s">
        <v>71</v>
      </c>
      <c r="B21" s="113" t="s">
        <v>60</v>
      </c>
      <c r="C21" s="109" t="s">
        <v>61</v>
      </c>
      <c r="D21" s="108" t="s">
        <v>12</v>
      </c>
      <c r="E21" s="114">
        <f>30000*0.042</f>
        <v>1260</v>
      </c>
      <c r="F21" s="127" t="s">
        <v>102</v>
      </c>
    </row>
    <row r="22" spans="1:6" s="21" customFormat="1" ht="45" customHeight="1">
      <c r="A22" s="108" t="s">
        <v>72</v>
      </c>
      <c r="B22" s="113" t="s">
        <v>62</v>
      </c>
      <c r="C22" s="109" t="s">
        <v>63</v>
      </c>
      <c r="D22" s="108" t="s">
        <v>55</v>
      </c>
      <c r="E22" s="111">
        <f>1260*140</f>
        <v>176400</v>
      </c>
      <c r="F22" s="127" t="s">
        <v>103</v>
      </c>
    </row>
    <row r="23" spans="1:6" s="21" customFormat="1" ht="45" customHeight="1">
      <c r="A23" s="108" t="s">
        <v>73</v>
      </c>
      <c r="B23" s="115" t="s">
        <v>64</v>
      </c>
      <c r="C23" s="109" t="s">
        <v>81</v>
      </c>
      <c r="D23" s="108" t="s">
        <v>65</v>
      </c>
      <c r="E23" s="111">
        <f>((1260*0.144*640)+(30000*0.0005*560))</f>
        <v>124521.60000000001</v>
      </c>
      <c r="F23" s="127" t="s">
        <v>104</v>
      </c>
    </row>
    <row r="24" spans="1:6" s="21" customFormat="1" ht="45" customHeight="1">
      <c r="A24" s="108" t="s">
        <v>74</v>
      </c>
      <c r="B24" s="116" t="s">
        <v>66</v>
      </c>
      <c r="C24" s="117" t="s">
        <v>67</v>
      </c>
      <c r="D24" s="113" t="s">
        <v>55</v>
      </c>
      <c r="E24" s="111">
        <f>1260*0.2328*140</f>
        <v>41065.920000000006</v>
      </c>
      <c r="F24" s="127" t="s">
        <v>105</v>
      </c>
    </row>
    <row r="25" spans="1:6" s="21" customFormat="1" ht="60" customHeight="1">
      <c r="A25" s="108" t="s">
        <v>75</v>
      </c>
      <c r="B25" s="116" t="s">
        <v>66</v>
      </c>
      <c r="C25" s="117" t="s">
        <v>68</v>
      </c>
      <c r="D25" s="113" t="s">
        <v>55</v>
      </c>
      <c r="E25" s="111">
        <f>1260*1.3224*97</f>
        <v>161623.728</v>
      </c>
      <c r="F25" s="127" t="s">
        <v>106</v>
      </c>
    </row>
    <row r="26" spans="1:6" s="21" customFormat="1" ht="5.0999999999999996" customHeight="1">
      <c r="A26" s="25"/>
      <c r="B26" s="26"/>
      <c r="C26" s="27"/>
      <c r="D26" s="28"/>
      <c r="E26" s="128"/>
      <c r="F26" s="46"/>
    </row>
    <row r="27" spans="1:6" s="21" customFormat="1" ht="5.0999999999999996" customHeight="1">
      <c r="A27" s="25"/>
      <c r="B27" s="26"/>
      <c r="C27" s="27"/>
      <c r="D27" s="28"/>
      <c r="E27" s="128"/>
      <c r="F27" s="46"/>
    </row>
    <row r="28" spans="1:6" s="21" customFormat="1" ht="9.9499999999999993" customHeight="1">
      <c r="A28" s="183"/>
      <c r="B28" s="183"/>
      <c r="C28" s="183"/>
      <c r="D28" s="183"/>
      <c r="E28" s="183"/>
      <c r="F28" s="183"/>
    </row>
    <row r="29" spans="1:6" ht="14.25" customHeight="1">
      <c r="A29" s="3"/>
      <c r="B29" s="4"/>
      <c r="C29" s="4"/>
      <c r="D29" s="4"/>
      <c r="E29" s="4"/>
      <c r="F29" s="6"/>
    </row>
    <row r="30" spans="1:6" ht="11.25" customHeight="1">
      <c r="A30" s="7"/>
      <c r="B30" s="8"/>
      <c r="C30" s="8"/>
      <c r="D30" s="8"/>
      <c r="E30" s="8"/>
      <c r="F30" s="47"/>
    </row>
    <row r="31" spans="1:6" ht="11.25" customHeight="1">
      <c r="A31" s="7"/>
      <c r="B31" s="12"/>
      <c r="C31" s="15"/>
      <c r="D31" s="16"/>
      <c r="E31" s="8"/>
      <c r="F31" s="10"/>
    </row>
    <row r="32" spans="1:6" s="17" customFormat="1" ht="12">
      <c r="A32" s="32"/>
      <c r="B32" s="36"/>
      <c r="C32" s="92"/>
      <c r="D32" s="33"/>
      <c r="E32" s="179"/>
      <c r="F32" s="180"/>
    </row>
    <row r="33" spans="1:6" s="17" customFormat="1" ht="12">
      <c r="A33" s="35"/>
      <c r="B33" s="36"/>
      <c r="C33" s="93"/>
      <c r="D33" s="36"/>
      <c r="E33" s="93"/>
      <c r="F33" s="48"/>
    </row>
    <row r="34" spans="1:6">
      <c r="A34" s="11"/>
      <c r="B34" s="12"/>
      <c r="C34" s="93"/>
      <c r="D34" s="12"/>
      <c r="E34" s="12"/>
      <c r="F34" s="49"/>
    </row>
    <row r="35" spans="1:6">
      <c r="A35" s="11"/>
      <c r="B35" s="12"/>
      <c r="C35" s="12"/>
      <c r="D35" s="12"/>
      <c r="E35" s="12"/>
      <c r="F35" s="49"/>
    </row>
    <row r="36" spans="1:6">
      <c r="A36" s="11"/>
      <c r="B36" s="12"/>
      <c r="C36" s="12"/>
      <c r="D36" s="12"/>
      <c r="E36" s="12"/>
      <c r="F36" s="49"/>
    </row>
    <row r="37" spans="1:6" ht="11.25" customHeight="1">
      <c r="A37" s="7"/>
      <c r="B37" s="12"/>
      <c r="C37" s="15"/>
      <c r="D37" s="8"/>
      <c r="E37" s="177"/>
      <c r="F37" s="178"/>
    </row>
    <row r="38" spans="1:6" s="17" customFormat="1" ht="12">
      <c r="A38" s="32"/>
      <c r="B38" s="36"/>
      <c r="C38" s="92"/>
      <c r="D38" s="33"/>
      <c r="E38" s="179"/>
      <c r="F38" s="180"/>
    </row>
    <row r="39" spans="1:6" s="17" customFormat="1" ht="12" customHeight="1">
      <c r="A39" s="35"/>
      <c r="B39" s="36"/>
      <c r="C39" s="93"/>
      <c r="D39" s="36"/>
      <c r="E39" s="36"/>
      <c r="F39" s="48"/>
    </row>
    <row r="40" spans="1:6" s="17" customFormat="1" ht="12" customHeight="1">
      <c r="A40" s="35"/>
      <c r="B40" s="36"/>
      <c r="C40" s="93"/>
      <c r="D40" s="36"/>
      <c r="E40" s="36"/>
      <c r="F40" s="48"/>
    </row>
    <row r="41" spans="1:6">
      <c r="A41" s="94"/>
      <c r="B41" s="95"/>
      <c r="C41" s="95"/>
      <c r="D41" s="95"/>
      <c r="E41" s="95"/>
      <c r="F41" s="129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11">
    <mergeCell ref="E37:F37"/>
    <mergeCell ref="E38:F38"/>
    <mergeCell ref="A6:F6"/>
    <mergeCell ref="A17:F17"/>
    <mergeCell ref="A28:F28"/>
    <mergeCell ref="E32:F32"/>
    <mergeCell ref="A4:D4"/>
    <mergeCell ref="A5:D5"/>
    <mergeCell ref="A1:B1"/>
    <mergeCell ref="A2:F2"/>
    <mergeCell ref="A3:D3"/>
  </mergeCells>
  <printOptions horizontalCentered="1"/>
  <pageMargins left="0.47244094488188981" right="0.19685039370078741" top="0.59055118110236227" bottom="0.6692913385826772" header="0" footer="0"/>
  <pageSetup paperSize="9" scale="41" fitToHeight="2" orientation="landscape" horizontalDpi="4294967295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showGridLines="0" showZeros="0" tabSelected="1" view="pageBreakPreview" zoomScaleNormal="100" zoomScaleSheetLayoutView="100" workbookViewId="0">
      <selection activeCell="H12" sqref="H10:H12"/>
    </sheetView>
  </sheetViews>
  <sheetFormatPr defaultColWidth="9.140625" defaultRowHeight="12.75"/>
  <cols>
    <col min="1" max="1" width="5.7109375" style="12" customWidth="1"/>
    <col min="2" max="2" width="11.7109375" style="12" customWidth="1"/>
    <col min="3" max="3" width="60.7109375" style="12" customWidth="1"/>
    <col min="4" max="4" width="10.140625" style="12" customWidth="1"/>
    <col min="5" max="5" width="11.7109375" style="12" customWidth="1"/>
    <col min="6" max="6" width="11.7109375" style="13" customWidth="1"/>
    <col min="7" max="7" width="11.7109375" style="12" customWidth="1"/>
    <col min="8" max="8" width="13.5703125" style="12" bestFit="1" customWidth="1"/>
    <col min="9" max="16384" width="9.140625" style="12"/>
  </cols>
  <sheetData>
    <row r="1" spans="1:8" ht="136.5" customHeight="1">
      <c r="A1" s="170"/>
      <c r="B1" s="171"/>
      <c r="C1" s="184"/>
      <c r="D1" s="184"/>
      <c r="E1" s="184"/>
      <c r="F1" s="184"/>
      <c r="G1" s="184"/>
      <c r="H1" s="185"/>
    </row>
    <row r="2" spans="1:8" s="36" customFormat="1" ht="20.100000000000001" customHeight="1">
      <c r="A2" s="172" t="s">
        <v>34</v>
      </c>
      <c r="B2" s="173"/>
      <c r="C2" s="173"/>
      <c r="D2" s="173"/>
      <c r="E2" s="173"/>
      <c r="F2" s="173"/>
      <c r="G2" s="173"/>
      <c r="H2" s="174"/>
    </row>
    <row r="3" spans="1:8" s="89" customFormat="1" ht="20.100000000000001" customHeight="1">
      <c r="A3" s="175" t="s">
        <v>50</v>
      </c>
      <c r="B3" s="176"/>
      <c r="C3" s="176"/>
      <c r="D3" s="195"/>
      <c r="E3" s="196" t="s">
        <v>41</v>
      </c>
      <c r="F3" s="197"/>
      <c r="G3" s="198" t="s">
        <v>38</v>
      </c>
      <c r="H3" s="199"/>
    </row>
    <row r="4" spans="1:8" s="89" customFormat="1" ht="20.100000000000001" customHeight="1">
      <c r="A4" s="166" t="s">
        <v>77</v>
      </c>
      <c r="B4" s="167"/>
      <c r="C4" s="167"/>
      <c r="D4" s="168"/>
      <c r="E4" s="196" t="s">
        <v>26</v>
      </c>
      <c r="F4" s="197"/>
      <c r="G4" s="193">
        <f ca="1">TODAY()</f>
        <v>45393</v>
      </c>
      <c r="H4" s="194"/>
    </row>
    <row r="5" spans="1:8" s="89" customFormat="1" ht="20.100000000000001" customHeight="1">
      <c r="A5" s="169" t="s">
        <v>78</v>
      </c>
      <c r="B5" s="169"/>
      <c r="C5" s="169"/>
      <c r="D5" s="169"/>
      <c r="E5" s="189" t="s">
        <v>6</v>
      </c>
      <c r="F5" s="189"/>
      <c r="G5" s="189"/>
      <c r="H5" s="189"/>
    </row>
    <row r="6" spans="1:8" s="89" customFormat="1" ht="24.95" customHeight="1">
      <c r="A6" s="186" t="s">
        <v>92</v>
      </c>
      <c r="B6" s="187"/>
      <c r="C6" s="187"/>
      <c r="D6" s="188"/>
      <c r="E6" s="40" t="s">
        <v>25</v>
      </c>
      <c r="F6" s="41" t="s">
        <v>3</v>
      </c>
      <c r="G6" s="40" t="s">
        <v>39</v>
      </c>
      <c r="H6" s="40" t="s">
        <v>4</v>
      </c>
    </row>
    <row r="7" spans="1:8" s="89" customFormat="1" ht="24.95" customHeight="1">
      <c r="A7" s="190" t="s">
        <v>46</v>
      </c>
      <c r="B7" s="191"/>
      <c r="C7" s="191"/>
      <c r="D7" s="192"/>
      <c r="E7" s="30" t="s">
        <v>31</v>
      </c>
      <c r="F7" s="105">
        <v>0.05</v>
      </c>
      <c r="G7" s="40" t="s">
        <v>37</v>
      </c>
      <c r="H7" s="106">
        <v>0.30680000000000002</v>
      </c>
    </row>
    <row r="8" spans="1:8" ht="3.75" customHeight="1">
      <c r="A8" s="181"/>
      <c r="B8" s="181"/>
      <c r="C8" s="181"/>
      <c r="D8" s="181"/>
      <c r="E8" s="181"/>
      <c r="F8" s="181"/>
      <c r="G8" s="181"/>
      <c r="H8" s="181"/>
    </row>
    <row r="9" spans="1:8" s="89" customFormat="1" ht="35.1" customHeight="1">
      <c r="A9" s="40" t="s">
        <v>0</v>
      </c>
      <c r="B9" s="40" t="s">
        <v>32</v>
      </c>
      <c r="C9" s="40" t="s">
        <v>33</v>
      </c>
      <c r="D9" s="40" t="s">
        <v>2</v>
      </c>
      <c r="E9" s="40" t="s">
        <v>1</v>
      </c>
      <c r="F9" s="29" t="s">
        <v>35</v>
      </c>
      <c r="G9" s="30" t="s">
        <v>36</v>
      </c>
      <c r="H9" s="30" t="s">
        <v>5</v>
      </c>
    </row>
    <row r="10" spans="1:8" s="89" customFormat="1" ht="20.100000000000001" customHeight="1">
      <c r="A10" s="18" t="str">
        <f>'Memória de Cálculo'!A8</f>
        <v>1.0</v>
      </c>
      <c r="B10" s="22"/>
      <c r="C10" s="118" t="str">
        <f>'[2]Planilha Orcamentaria'!$C$12</f>
        <v>INSTALAÇÕES INICIAIS DA OBRA</v>
      </c>
      <c r="D10" s="23"/>
      <c r="E10" s="24"/>
      <c r="F10" s="24"/>
      <c r="G10" s="24">
        <f>ROUND(F10+(F10*$H$7),2)</f>
        <v>0</v>
      </c>
      <c r="H10" s="119"/>
    </row>
    <row r="11" spans="1:8" s="89" customFormat="1" ht="56.25">
      <c r="A11" s="101" t="str">
        <f>'Memória de Cálculo'!A9</f>
        <v>1.1</v>
      </c>
      <c r="B11" s="107" t="s">
        <v>52</v>
      </c>
      <c r="C11" s="109" t="s">
        <v>53</v>
      </c>
      <c r="D11" s="110" t="s">
        <v>54</v>
      </c>
      <c r="E11" s="135">
        <f>'Memória de Cálculo'!E9</f>
        <v>1</v>
      </c>
      <c r="F11" s="120">
        <v>1367.14</v>
      </c>
      <c r="G11" s="120">
        <f>ROUND(F11+(F11*$H$7),2)</f>
        <v>1786.58</v>
      </c>
      <c r="H11" s="120"/>
    </row>
    <row r="12" spans="1:8" s="89" customFormat="1" ht="22.5">
      <c r="A12" s="137" t="s">
        <v>51</v>
      </c>
      <c r="B12" s="138" t="s">
        <v>82</v>
      </c>
      <c r="C12" s="139" t="s">
        <v>83</v>
      </c>
      <c r="D12" s="140" t="s">
        <v>54</v>
      </c>
      <c r="E12" s="150">
        <v>3.0000000000000001E-3</v>
      </c>
      <c r="F12" s="151"/>
      <c r="G12" s="151">
        <v>2761567.92</v>
      </c>
      <c r="H12" s="151"/>
    </row>
    <row r="13" spans="1:8" s="89" customFormat="1" ht="6" customHeight="1">
      <c r="A13" s="157"/>
      <c r="B13" s="158"/>
      <c r="C13" s="159"/>
      <c r="D13" s="160"/>
      <c r="E13" s="161"/>
      <c r="F13" s="162"/>
      <c r="G13" s="162"/>
      <c r="H13" s="163"/>
    </row>
    <row r="14" spans="1:8" s="89" customFormat="1" ht="22.5" customHeight="1">
      <c r="A14" s="18" t="s">
        <v>28</v>
      </c>
      <c r="B14" s="148"/>
      <c r="C14" s="149" t="str">
        <f>'Memória de Cálculo'!C11</f>
        <v>ADMINISTRAÇÃO LOCAL DE OBRA</v>
      </c>
      <c r="D14" s="154"/>
      <c r="E14" s="155"/>
      <c r="F14" s="156"/>
      <c r="G14" s="156"/>
      <c r="H14" s="119"/>
    </row>
    <row r="15" spans="1:8" s="89" customFormat="1" ht="11.25">
      <c r="A15" s="142" t="s">
        <v>9</v>
      </c>
      <c r="B15" s="143" t="s">
        <v>85</v>
      </c>
      <c r="C15" s="144" t="s">
        <v>86</v>
      </c>
      <c r="D15" s="145" t="s">
        <v>87</v>
      </c>
      <c r="E15" s="152">
        <v>1</v>
      </c>
      <c r="F15" s="153">
        <v>8822.07</v>
      </c>
      <c r="G15" s="153">
        <f>ROUND(F15+(F15*$H$7),2)</f>
        <v>11528.68</v>
      </c>
      <c r="H15" s="153"/>
    </row>
    <row r="16" spans="1:8" s="89" customFormat="1" ht="11.25">
      <c r="A16" s="142" t="s">
        <v>10</v>
      </c>
      <c r="B16" s="107" t="s">
        <v>88</v>
      </c>
      <c r="C16" s="109" t="s">
        <v>89</v>
      </c>
      <c r="D16" s="110" t="s">
        <v>87</v>
      </c>
      <c r="E16" s="136">
        <v>1</v>
      </c>
      <c r="F16" s="120">
        <v>19695.72</v>
      </c>
      <c r="G16" s="120">
        <f>ROUND(F16+(F16*$H$7),2)</f>
        <v>25738.37</v>
      </c>
      <c r="H16" s="120"/>
    </row>
    <row r="17" spans="1:10" s="89" customFormat="1" ht="11.25">
      <c r="A17" s="142" t="s">
        <v>11</v>
      </c>
      <c r="B17" s="107" t="s">
        <v>94</v>
      </c>
      <c r="C17" s="109" t="s">
        <v>95</v>
      </c>
      <c r="D17" s="110" t="s">
        <v>96</v>
      </c>
      <c r="E17" s="136">
        <v>30</v>
      </c>
      <c r="F17" s="120">
        <v>99.42</v>
      </c>
      <c r="G17" s="120">
        <f>ROUND(F17+(F17*$H$7),2)</f>
        <v>129.91999999999999</v>
      </c>
      <c r="H17" s="120"/>
    </row>
    <row r="18" spans="1:10" s="89" customFormat="1" ht="11.25">
      <c r="A18" s="142" t="s">
        <v>56</v>
      </c>
      <c r="B18" s="107" t="s">
        <v>97</v>
      </c>
      <c r="C18" s="109" t="s">
        <v>98</v>
      </c>
      <c r="D18" s="110" t="s">
        <v>96</v>
      </c>
      <c r="E18" s="136">
        <v>30</v>
      </c>
      <c r="F18" s="120">
        <v>107.25</v>
      </c>
      <c r="G18" s="120">
        <f>ROUND(F18+(F18*$H$7),2)</f>
        <v>140.15</v>
      </c>
      <c r="H18" s="120"/>
    </row>
    <row r="19" spans="1:10" s="89" customFormat="1" ht="11.25">
      <c r="A19" s="142" t="s">
        <v>57</v>
      </c>
      <c r="B19" s="107" t="s">
        <v>99</v>
      </c>
      <c r="C19" s="109" t="s">
        <v>100</v>
      </c>
      <c r="D19" s="110" t="s">
        <v>96</v>
      </c>
      <c r="E19" s="136">
        <v>30</v>
      </c>
      <c r="F19" s="120">
        <v>99.9</v>
      </c>
      <c r="G19" s="120">
        <f>ROUND(F19+(F19*$H$7),2)</f>
        <v>130.55000000000001</v>
      </c>
      <c r="H19" s="120"/>
    </row>
    <row r="20" spans="1:10" s="89" customFormat="1" ht="5.0999999999999996" customHeight="1">
      <c r="A20" s="182"/>
      <c r="B20" s="182"/>
      <c r="C20" s="182"/>
      <c r="D20" s="182"/>
      <c r="E20" s="182"/>
      <c r="F20" s="182"/>
      <c r="G20" s="182"/>
      <c r="H20" s="182"/>
    </row>
    <row r="21" spans="1:10" s="89" customFormat="1" ht="20.100000000000001" customHeight="1">
      <c r="A21" s="18" t="str">
        <f>'Memória de Cálculo'!A18</f>
        <v>3.0</v>
      </c>
      <c r="B21" s="19"/>
      <c r="C21" s="118" t="str">
        <f>'Memória de Cálculo'!C18</f>
        <v>RECAPEAMENTO ASFÁLTICO</v>
      </c>
      <c r="D21" s="19"/>
      <c r="E21" s="20"/>
      <c r="F21" s="20"/>
      <c r="G21" s="20">
        <f t="shared" ref="G21:G28" si="0">ROUND(F21+(F21*$H$7),2)</f>
        <v>0</v>
      </c>
      <c r="H21" s="119"/>
      <c r="I21" s="90"/>
    </row>
    <row r="22" spans="1:10" s="89" customFormat="1" ht="20.100000000000001" customHeight="1">
      <c r="A22" s="108" t="s">
        <v>69</v>
      </c>
      <c r="B22" s="113">
        <f>'Memória de Cálculo'!B19</f>
        <v>99814</v>
      </c>
      <c r="C22" s="109" t="str">
        <f>'Memória de Cálculo'!C19</f>
        <v>LIMPEZA DE SUPERFÍCIE COM JATO DE ALTA PRESSÃO.</v>
      </c>
      <c r="D22" s="110" t="s">
        <v>7</v>
      </c>
      <c r="E22" s="111">
        <f>'Memória de Cálculo'!E19</f>
        <v>30000</v>
      </c>
      <c r="F22" s="112">
        <v>1.64</v>
      </c>
      <c r="G22" s="120">
        <f t="shared" ref="G22" si="1">ROUND(F22+(F22*$H$7),2)</f>
        <v>2.14</v>
      </c>
      <c r="H22" s="120"/>
      <c r="I22" s="90"/>
    </row>
    <row r="23" spans="1:10" s="89" customFormat="1" ht="45" customHeight="1">
      <c r="A23" s="108" t="s">
        <v>70</v>
      </c>
      <c r="B23" s="113" t="s">
        <v>58</v>
      </c>
      <c r="C23" s="109" t="s">
        <v>59</v>
      </c>
      <c r="D23" s="110" t="s">
        <v>7</v>
      </c>
      <c r="E23" s="111">
        <f>'Memória de Cálculo'!E20</f>
        <v>30000</v>
      </c>
      <c r="F23" s="112">
        <v>1.87</v>
      </c>
      <c r="G23" s="120">
        <f t="shared" si="0"/>
        <v>2.44</v>
      </c>
      <c r="H23" s="120"/>
    </row>
    <row r="24" spans="1:10" s="89" customFormat="1" ht="45" customHeight="1">
      <c r="A24" s="108" t="s">
        <v>71</v>
      </c>
      <c r="B24" s="113" t="s">
        <v>60</v>
      </c>
      <c r="C24" s="109" t="s">
        <v>61</v>
      </c>
      <c r="D24" s="108" t="s">
        <v>12</v>
      </c>
      <c r="E24" s="111">
        <f>'Memória de Cálculo'!E21</f>
        <v>1260</v>
      </c>
      <c r="F24" s="112">
        <v>1038.8800000000001</v>
      </c>
      <c r="G24" s="120">
        <f t="shared" si="0"/>
        <v>1357.61</v>
      </c>
      <c r="H24" s="120"/>
    </row>
    <row r="25" spans="1:10" s="89" customFormat="1" ht="45" customHeight="1">
      <c r="A25" s="108" t="s">
        <v>72</v>
      </c>
      <c r="B25" s="113" t="s">
        <v>62</v>
      </c>
      <c r="C25" s="109" t="s">
        <v>63</v>
      </c>
      <c r="D25" s="108" t="s">
        <v>55</v>
      </c>
      <c r="E25" s="111">
        <f>'Memória de Cálculo'!E22</f>
        <v>176400</v>
      </c>
      <c r="F25" s="112">
        <v>1.86</v>
      </c>
      <c r="G25" s="120">
        <f t="shared" si="0"/>
        <v>2.4300000000000002</v>
      </c>
      <c r="H25" s="120"/>
    </row>
    <row r="26" spans="1:10" s="89" customFormat="1" ht="45" customHeight="1">
      <c r="A26" s="108" t="s">
        <v>73</v>
      </c>
      <c r="B26" s="115" t="s">
        <v>64</v>
      </c>
      <c r="C26" s="109" t="s">
        <v>81</v>
      </c>
      <c r="D26" s="108" t="s">
        <v>65</v>
      </c>
      <c r="E26" s="111">
        <f>'Memória de Cálculo'!E23</f>
        <v>124521.60000000001</v>
      </c>
      <c r="F26" s="112">
        <v>0.77</v>
      </c>
      <c r="G26" s="120">
        <f t="shared" si="0"/>
        <v>1.01</v>
      </c>
      <c r="H26" s="120"/>
    </row>
    <row r="27" spans="1:10" s="89" customFormat="1" ht="45" customHeight="1">
      <c r="A27" s="108" t="s">
        <v>74</v>
      </c>
      <c r="B27" s="116" t="s">
        <v>66</v>
      </c>
      <c r="C27" s="117" t="s">
        <v>67</v>
      </c>
      <c r="D27" s="113" t="s">
        <v>55</v>
      </c>
      <c r="E27" s="111">
        <f>'Memória de Cálculo'!E24</f>
        <v>41065.920000000006</v>
      </c>
      <c r="F27" s="112">
        <v>1.1599999999999999</v>
      </c>
      <c r="G27" s="120">
        <f t="shared" si="0"/>
        <v>1.52</v>
      </c>
      <c r="H27" s="120"/>
    </row>
    <row r="28" spans="1:10" s="89" customFormat="1" ht="45" customHeight="1">
      <c r="A28" s="108" t="s">
        <v>75</v>
      </c>
      <c r="B28" s="116" t="s">
        <v>66</v>
      </c>
      <c r="C28" s="117" t="s">
        <v>68</v>
      </c>
      <c r="D28" s="113" t="s">
        <v>55</v>
      </c>
      <c r="E28" s="111">
        <f>'Memória de Cálculo'!E25</f>
        <v>161623.728</v>
      </c>
      <c r="F28" s="112">
        <v>1.1599999999999999</v>
      </c>
      <c r="G28" s="120">
        <f t="shared" si="0"/>
        <v>1.52</v>
      </c>
      <c r="H28" s="120"/>
    </row>
    <row r="29" spans="1:10" s="89" customFormat="1" ht="5.0999999999999996" customHeight="1">
      <c r="A29" s="182"/>
      <c r="B29" s="182"/>
      <c r="C29" s="182"/>
      <c r="D29" s="182"/>
      <c r="E29" s="182"/>
      <c r="F29" s="182"/>
      <c r="G29" s="182"/>
      <c r="H29" s="182"/>
    </row>
    <row r="30" spans="1:10" s="89" customFormat="1" ht="9.9499999999999993" customHeight="1">
      <c r="A30" s="183"/>
      <c r="B30" s="183"/>
      <c r="C30" s="183"/>
      <c r="D30" s="183"/>
      <c r="E30" s="183"/>
      <c r="F30" s="183"/>
      <c r="G30" s="183"/>
      <c r="H30" s="183"/>
    </row>
    <row r="31" spans="1:10" s="36" customFormat="1" ht="20.100000000000001" customHeight="1">
      <c r="A31" s="181" t="s">
        <v>40</v>
      </c>
      <c r="B31" s="181"/>
      <c r="C31" s="181"/>
      <c r="D31" s="181"/>
      <c r="E31" s="181"/>
      <c r="F31" s="181"/>
      <c r="G31" s="181"/>
      <c r="H31" s="121"/>
      <c r="J31" s="37"/>
    </row>
    <row r="32" spans="1:10" ht="14.25" customHeight="1">
      <c r="A32" s="3"/>
      <c r="B32" s="4"/>
      <c r="C32" s="4"/>
      <c r="D32" s="4"/>
      <c r="E32" s="4"/>
      <c r="F32" s="5"/>
      <c r="G32" s="4"/>
      <c r="H32" s="6"/>
      <c r="J32" s="91"/>
    </row>
    <row r="33" spans="1:8" ht="11.25" customHeight="1">
      <c r="A33" s="7"/>
      <c r="B33" s="8"/>
      <c r="C33" s="8"/>
      <c r="D33" s="8"/>
      <c r="E33" s="8"/>
      <c r="F33" s="9"/>
      <c r="G33" s="8"/>
      <c r="H33" s="10"/>
    </row>
    <row r="34" spans="1:8" ht="11.25" customHeight="1">
      <c r="A34" s="7"/>
      <c r="C34" s="15"/>
      <c r="D34" s="16"/>
      <c r="E34" s="8"/>
      <c r="F34" s="8"/>
      <c r="G34" s="8"/>
      <c r="H34" s="10"/>
    </row>
    <row r="35" spans="1:8" s="36" customFormat="1" ht="12">
      <c r="A35" s="32"/>
      <c r="C35" s="92">
        <f>'Memória de Cálculo'!C32</f>
        <v>0</v>
      </c>
      <c r="D35" s="33"/>
      <c r="E35" s="179"/>
      <c r="F35" s="179"/>
      <c r="G35" s="179"/>
      <c r="H35" s="34"/>
    </row>
    <row r="36" spans="1:8" s="36" customFormat="1" ht="12">
      <c r="A36" s="35"/>
      <c r="C36" s="93">
        <f>'Memória de Cálculo'!C33</f>
        <v>0</v>
      </c>
      <c r="F36" s="37"/>
      <c r="H36" s="38"/>
    </row>
    <row r="37" spans="1:8">
      <c r="A37" s="11"/>
      <c r="C37" s="93">
        <f>'Memória de Cálculo'!C34</f>
        <v>0</v>
      </c>
      <c r="H37" s="14"/>
    </row>
    <row r="38" spans="1:8">
      <c r="A38" s="11"/>
      <c r="H38" s="14"/>
    </row>
    <row r="39" spans="1:8">
      <c r="A39" s="11"/>
      <c r="H39" s="14"/>
    </row>
    <row r="40" spans="1:8" ht="11.25" customHeight="1">
      <c r="A40" s="7"/>
      <c r="C40" s="15"/>
      <c r="D40" s="8"/>
      <c r="E40" s="177"/>
      <c r="F40" s="177"/>
      <c r="G40" s="98"/>
      <c r="H40" s="10"/>
    </row>
    <row r="41" spans="1:8" s="36" customFormat="1" ht="12">
      <c r="A41" s="32"/>
      <c r="C41" s="92">
        <f>'Memória de Cálculo'!C38</f>
        <v>0</v>
      </c>
      <c r="D41" s="33"/>
      <c r="E41" s="179"/>
      <c r="F41" s="179"/>
      <c r="G41" s="99"/>
      <c r="H41" s="34"/>
    </row>
    <row r="42" spans="1:8" s="36" customFormat="1" ht="12" customHeight="1">
      <c r="A42" s="35"/>
      <c r="C42" s="93">
        <f>'Memória de Cálculo'!C39</f>
        <v>0</v>
      </c>
      <c r="F42" s="37"/>
      <c r="H42" s="38"/>
    </row>
    <row r="43" spans="1:8" s="36" customFormat="1" ht="12" customHeight="1">
      <c r="A43" s="35"/>
      <c r="C43" s="93"/>
      <c r="F43" s="37"/>
      <c r="H43" s="38"/>
    </row>
    <row r="44" spans="1:8" s="36" customFormat="1" ht="12" customHeight="1">
      <c r="A44" s="35"/>
      <c r="C44" s="93"/>
      <c r="F44" s="37"/>
      <c r="H44" s="38"/>
    </row>
    <row r="45" spans="1:8">
      <c r="A45" s="94"/>
      <c r="B45" s="95"/>
      <c r="C45" s="95"/>
      <c r="D45" s="95"/>
      <c r="E45" s="95"/>
      <c r="F45" s="96"/>
      <c r="G45" s="95"/>
      <c r="H45" s="97"/>
    </row>
    <row r="47" spans="1:8" ht="69.95" customHeight="1">
      <c r="A47" s="200" t="s">
        <v>49</v>
      </c>
      <c r="B47" s="201"/>
      <c r="C47" s="201"/>
      <c r="D47" s="201"/>
      <c r="E47" s="201"/>
      <c r="F47" s="201"/>
      <c r="G47" s="201"/>
      <c r="H47" s="202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2">
    <mergeCell ref="A47:H47"/>
    <mergeCell ref="E41:F41"/>
    <mergeCell ref="A20:H20"/>
    <mergeCell ref="A30:H30"/>
    <mergeCell ref="E35:G35"/>
    <mergeCell ref="A29:H29"/>
    <mergeCell ref="E40:F40"/>
    <mergeCell ref="C1:H1"/>
    <mergeCell ref="A1:B1"/>
    <mergeCell ref="A5:D5"/>
    <mergeCell ref="A6:D6"/>
    <mergeCell ref="A31:G31"/>
    <mergeCell ref="A8:H8"/>
    <mergeCell ref="E5:H5"/>
    <mergeCell ref="A7:D7"/>
    <mergeCell ref="A2:H2"/>
    <mergeCell ref="G4:H4"/>
    <mergeCell ref="A4:D4"/>
    <mergeCell ref="A3:D3"/>
    <mergeCell ref="E3:F3"/>
    <mergeCell ref="G3:H3"/>
    <mergeCell ref="E4:F4"/>
  </mergeCells>
  <phoneticPr fontId="4" type="noConversion"/>
  <printOptions horizontalCentered="1"/>
  <pageMargins left="0.47244094488188981" right="0.19685039370078741" top="0.59055118110236227" bottom="0.6692913385826772" header="0" footer="0"/>
  <pageSetup paperSize="9" scale="41" fitToHeight="2" orientation="landscape" horizontalDpi="4294967295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showGridLines="0" showZeros="0" view="pageBreakPreview" zoomScaleNormal="75" zoomScaleSheetLayoutView="100" workbookViewId="0">
      <selection activeCell="E22" sqref="E22"/>
    </sheetView>
  </sheetViews>
  <sheetFormatPr defaultColWidth="9.140625" defaultRowHeight="12.75"/>
  <cols>
    <col min="1" max="1" width="10.7109375" style="52" customWidth="1"/>
    <col min="2" max="2" width="60.7109375" style="52" customWidth="1"/>
    <col min="3" max="4" width="20.7109375" style="57" customWidth="1"/>
    <col min="5" max="8" width="15.7109375" style="52" customWidth="1"/>
    <col min="9" max="16384" width="9.140625" style="52"/>
  </cols>
  <sheetData>
    <row r="1" spans="1:8" s="12" customFormat="1" ht="133.5" customHeight="1">
      <c r="A1" s="170"/>
      <c r="B1" s="171"/>
      <c r="C1" s="165"/>
      <c r="D1" s="50"/>
      <c r="E1" s="50"/>
      <c r="F1" s="50"/>
      <c r="G1" s="50"/>
      <c r="H1" s="51"/>
    </row>
    <row r="2" spans="1:8" ht="30" customHeight="1">
      <c r="A2" s="217" t="s">
        <v>15</v>
      </c>
      <c r="B2" s="218"/>
      <c r="C2" s="218"/>
      <c r="D2" s="218"/>
      <c r="E2" s="218"/>
      <c r="F2" s="218"/>
      <c r="G2" s="218"/>
      <c r="H2" s="219"/>
    </row>
    <row r="3" spans="1:8" ht="30" customHeight="1">
      <c r="A3" s="220" t="str">
        <f>'Planilha Orcamentária'!A3</f>
        <v>PREFEITURA MUNICIPAL DE BONFINÓPOLIS DE MINAS - MG</v>
      </c>
      <c r="B3" s="220"/>
      <c r="C3" s="205" t="s">
        <v>107</v>
      </c>
      <c r="D3" s="214">
        <f>'Planilha Orcamentária'!H31</f>
        <v>0</v>
      </c>
      <c r="E3" s="81" t="s">
        <v>26</v>
      </c>
      <c r="F3" s="81"/>
      <c r="G3" s="80">
        <f ca="1">TODAY()</f>
        <v>45393</v>
      </c>
      <c r="H3" s="104" t="s">
        <v>76</v>
      </c>
    </row>
    <row r="4" spans="1:8" ht="20.100000000000001" customHeight="1">
      <c r="A4" s="82" t="str">
        <f>'Planilha Orcamentária'!A4</f>
        <v>OBRA: RECAPEAMENTO ASFÁLTICO EM C.B.U.Q. EM VIAS URBANAS</v>
      </c>
      <c r="B4" s="83"/>
      <c r="C4" s="206"/>
      <c r="D4" s="206"/>
      <c r="E4" s="208" t="s">
        <v>108</v>
      </c>
      <c r="F4" s="209"/>
      <c r="G4" s="209"/>
      <c r="H4" s="210"/>
    </row>
    <row r="5" spans="1:8" ht="29.25" customHeight="1">
      <c r="A5" s="221" t="str">
        <f>'Planilha Orcamentária'!A5</f>
        <v>LOCAL: DIVERSAS RUAS DO PERÍMETRO URBANO DE BONFINÓPOLIS DE MINAS - MG</v>
      </c>
      <c r="B5" s="222"/>
      <c r="C5" s="207"/>
      <c r="D5" s="207"/>
      <c r="E5" s="211"/>
      <c r="F5" s="212"/>
      <c r="G5" s="212"/>
      <c r="H5" s="213"/>
    </row>
    <row r="6" spans="1:8" ht="30" customHeight="1">
      <c r="A6" s="68" t="s">
        <v>47</v>
      </c>
      <c r="B6" s="68" t="s">
        <v>16</v>
      </c>
      <c r="C6" s="103" t="s">
        <v>17</v>
      </c>
      <c r="D6" s="103" t="s">
        <v>18</v>
      </c>
      <c r="E6" s="68" t="s">
        <v>19</v>
      </c>
      <c r="F6" s="68" t="s">
        <v>20</v>
      </c>
      <c r="G6" s="68" t="s">
        <v>43</v>
      </c>
      <c r="H6" s="68" t="s">
        <v>48</v>
      </c>
    </row>
    <row r="7" spans="1:8" s="53" customFormat="1" ht="15" customHeight="1">
      <c r="A7" s="203" t="str">
        <f>'Planilha Orcamentária'!A10</f>
        <v>1.0</v>
      </c>
      <c r="B7" s="204" t="str">
        <f>'Planilha Orcamentária'!C10</f>
        <v>INSTALAÇÕES INICIAIS DA OBRA</v>
      </c>
      <c r="C7" s="84" t="s">
        <v>21</v>
      </c>
      <c r="D7" s="130" t="e">
        <f>D8/$D$18</f>
        <v>#DIV/0!</v>
      </c>
      <c r="E7" s="131">
        <v>1</v>
      </c>
      <c r="F7" s="131"/>
      <c r="G7" s="131">
        <v>0</v>
      </c>
      <c r="H7" s="131">
        <v>0</v>
      </c>
    </row>
    <row r="8" spans="1:8" s="53" customFormat="1" ht="15" customHeight="1">
      <c r="A8" s="203"/>
      <c r="B8" s="204"/>
      <c r="C8" s="85" t="s">
        <v>22</v>
      </c>
      <c r="D8" s="132">
        <f>'Planilha Orcamentária'!H10</f>
        <v>0</v>
      </c>
      <c r="E8" s="132">
        <f>E7*$D$8</f>
        <v>0</v>
      </c>
      <c r="F8" s="132">
        <f>F7*$D$8</f>
        <v>0</v>
      </c>
      <c r="G8" s="132">
        <f>G7*$D$8</f>
        <v>0</v>
      </c>
      <c r="H8" s="132">
        <f>H7*$D$8</f>
        <v>0</v>
      </c>
    </row>
    <row r="9" spans="1:8" s="53" customFormat="1" ht="15" customHeight="1">
      <c r="A9" s="203" t="str">
        <f>'Planilha Orcamentária'!A14</f>
        <v>2.0</v>
      </c>
      <c r="B9" s="204" t="str">
        <f>'Planilha Orcamentária'!C14</f>
        <v>ADMINISTRAÇÃO LOCAL DE OBRA</v>
      </c>
      <c r="C9" s="84" t="s">
        <v>21</v>
      </c>
      <c r="D9" s="130" t="e">
        <f>D10/$D$18</f>
        <v>#DIV/0!</v>
      </c>
      <c r="E9" s="131">
        <v>1</v>
      </c>
      <c r="F9" s="131">
        <v>0</v>
      </c>
      <c r="G9" s="131">
        <v>0</v>
      </c>
      <c r="H9" s="131">
        <v>0</v>
      </c>
    </row>
    <row r="10" spans="1:8" s="53" customFormat="1" ht="15" customHeight="1">
      <c r="A10" s="203"/>
      <c r="B10" s="204"/>
      <c r="C10" s="85" t="s">
        <v>22</v>
      </c>
      <c r="D10" s="132">
        <f>'Planilha Orcamentária'!H14</f>
        <v>0</v>
      </c>
      <c r="E10" s="132">
        <f>E9*$D$10</f>
        <v>0</v>
      </c>
      <c r="F10" s="132">
        <f>F9*$D$10</f>
        <v>0</v>
      </c>
      <c r="G10" s="132">
        <f>G9*$D$10</f>
        <v>0</v>
      </c>
      <c r="H10" s="132">
        <f>H9*$D$10</f>
        <v>0</v>
      </c>
    </row>
    <row r="11" spans="1:8" s="53" customFormat="1" ht="15" customHeight="1">
      <c r="A11" s="203" t="str">
        <f>'Planilha Orcamentária'!A21</f>
        <v>3.0</v>
      </c>
      <c r="B11" s="204" t="str">
        <f>'Planilha Orcamentária'!C21</f>
        <v>RECAPEAMENTO ASFÁLTICO</v>
      </c>
      <c r="C11" s="84" t="s">
        <v>21</v>
      </c>
      <c r="D11" s="130" t="e">
        <f>D12/$D$18</f>
        <v>#DIV/0!</v>
      </c>
      <c r="E11" s="131">
        <v>1</v>
      </c>
      <c r="F11" s="131"/>
      <c r="G11" s="131"/>
      <c r="H11" s="131"/>
    </row>
    <row r="12" spans="1:8" s="53" customFormat="1" ht="15" customHeight="1">
      <c r="A12" s="203"/>
      <c r="B12" s="204"/>
      <c r="C12" s="85" t="s">
        <v>22</v>
      </c>
      <c r="D12" s="132">
        <f>'Planilha Orcamentária'!H21</f>
        <v>0</v>
      </c>
      <c r="E12" s="132">
        <f>E11*$D$12</f>
        <v>0</v>
      </c>
      <c r="F12" s="132"/>
      <c r="G12" s="132"/>
      <c r="H12" s="132"/>
    </row>
    <row r="13" spans="1:8" s="53" customFormat="1" ht="15" customHeight="1">
      <c r="A13" s="203"/>
      <c r="B13" s="215"/>
      <c r="C13" s="84" t="s">
        <v>21</v>
      </c>
      <c r="D13" s="130" t="e">
        <f>D14/$D$18</f>
        <v>#DIV/0!</v>
      </c>
      <c r="E13" s="131">
        <v>0</v>
      </c>
      <c r="F13" s="131"/>
      <c r="G13" s="131"/>
      <c r="H13" s="131"/>
    </row>
    <row r="14" spans="1:8" s="53" customFormat="1" ht="15" customHeight="1">
      <c r="A14" s="203"/>
      <c r="B14" s="216"/>
      <c r="C14" s="85" t="s">
        <v>22</v>
      </c>
      <c r="D14" s="132"/>
      <c r="E14" s="132">
        <f>E13*$D$14</f>
        <v>0</v>
      </c>
      <c r="F14" s="132">
        <f>F13*$D$14</f>
        <v>0</v>
      </c>
      <c r="G14" s="132">
        <f>G13*$D$14</f>
        <v>0</v>
      </c>
      <c r="H14" s="132">
        <f>H13*$D$14</f>
        <v>0</v>
      </c>
    </row>
    <row r="15" spans="1:8" s="53" customFormat="1" ht="15" customHeight="1">
      <c r="A15" s="203"/>
      <c r="B15" s="204"/>
      <c r="C15" s="84" t="s">
        <v>21</v>
      </c>
      <c r="D15" s="130" t="e">
        <f>D16/$D$18</f>
        <v>#DIV/0!</v>
      </c>
      <c r="E15" s="131">
        <v>0</v>
      </c>
      <c r="F15" s="131">
        <v>0</v>
      </c>
      <c r="G15" s="131"/>
      <c r="H15" s="131"/>
    </row>
    <row r="16" spans="1:8" s="53" customFormat="1" ht="15" customHeight="1">
      <c r="A16" s="203"/>
      <c r="B16" s="204"/>
      <c r="C16" s="85" t="s">
        <v>22</v>
      </c>
      <c r="D16" s="133"/>
      <c r="E16" s="133">
        <f>E15*$D$16</f>
        <v>0</v>
      </c>
      <c r="F16" s="133">
        <f>F15*$D$16</f>
        <v>0</v>
      </c>
      <c r="G16" s="133">
        <f>G15*$D$16</f>
        <v>0</v>
      </c>
      <c r="H16" s="133">
        <f>H15*$D$16</f>
        <v>0</v>
      </c>
    </row>
    <row r="17" spans="1:8" s="53" customFormat="1" ht="15" customHeight="1">
      <c r="A17" s="203" t="s">
        <v>23</v>
      </c>
      <c r="B17" s="203"/>
      <c r="C17" s="84" t="s">
        <v>21</v>
      </c>
      <c r="D17" s="130" t="e">
        <f>D7+D9+D11</f>
        <v>#DIV/0!</v>
      </c>
      <c r="E17" s="130" t="e">
        <f>E18/$D$18</f>
        <v>#DIV/0!</v>
      </c>
      <c r="F17" s="130"/>
      <c r="G17" s="130"/>
      <c r="H17" s="130"/>
    </row>
    <row r="18" spans="1:8" s="53" customFormat="1" ht="15" customHeight="1">
      <c r="A18" s="203"/>
      <c r="B18" s="203"/>
      <c r="C18" s="84" t="s">
        <v>22</v>
      </c>
      <c r="D18" s="134">
        <f>'Planilha Orcamentária'!H31</f>
        <v>0</v>
      </c>
      <c r="E18" s="134">
        <f>E8+E10+E12+E14+E16</f>
        <v>0</v>
      </c>
      <c r="F18" s="134">
        <f>F8+F10+F12+F14+F16</f>
        <v>0</v>
      </c>
      <c r="G18" s="134">
        <f>G8+G10+G12+G14+G16</f>
        <v>0</v>
      </c>
      <c r="H18" s="134">
        <f>H8+H10+H12+H14+H16</f>
        <v>0</v>
      </c>
    </row>
    <row r="19" spans="1:8" ht="14.25" customHeight="1">
      <c r="A19" s="54"/>
      <c r="B19" s="55"/>
      <c r="C19" s="55"/>
      <c r="D19" s="55"/>
      <c r="E19" s="55"/>
      <c r="F19" s="55"/>
      <c r="G19" s="76" t="s">
        <v>24</v>
      </c>
      <c r="H19" s="73"/>
    </row>
    <row r="20" spans="1:8" ht="27.75" customHeight="1">
      <c r="A20" s="54"/>
      <c r="B20" s="56"/>
      <c r="C20" s="55"/>
      <c r="G20" s="58"/>
      <c r="H20" s="73"/>
    </row>
    <row r="21" spans="1:8" s="71" customFormat="1" ht="12">
      <c r="A21" s="60"/>
      <c r="B21" s="86"/>
      <c r="C21" s="69"/>
      <c r="D21" s="70"/>
      <c r="E21" s="70"/>
      <c r="F21" s="70"/>
      <c r="G21" s="77"/>
      <c r="H21" s="74"/>
    </row>
    <row r="22" spans="1:8" s="71" customFormat="1" ht="19.5" customHeight="1">
      <c r="A22" s="72"/>
      <c r="B22" s="87"/>
      <c r="C22" s="69"/>
      <c r="D22" s="69"/>
      <c r="G22" s="72"/>
      <c r="H22" s="75"/>
    </row>
    <row r="23" spans="1:8" s="71" customFormat="1" ht="19.5" customHeight="1">
      <c r="A23" s="72"/>
      <c r="B23" s="87"/>
      <c r="C23" s="69"/>
      <c r="D23" s="69"/>
      <c r="G23" s="72"/>
      <c r="H23" s="75"/>
    </row>
    <row r="24" spans="1:8" ht="19.5" customHeight="1">
      <c r="A24" s="58"/>
      <c r="B24" s="59"/>
      <c r="G24" s="58"/>
      <c r="H24" s="73"/>
    </row>
    <row r="25" spans="1:8" ht="13.5" customHeight="1">
      <c r="A25" s="60"/>
      <c r="B25" s="61"/>
      <c r="C25" s="62"/>
      <c r="D25" s="62"/>
      <c r="E25" s="63"/>
      <c r="F25" s="63"/>
      <c r="G25" s="78"/>
      <c r="H25" s="73"/>
    </row>
    <row r="26" spans="1:8" s="71" customFormat="1" ht="14.25" customHeight="1">
      <c r="A26" s="72"/>
      <c r="B26" s="86"/>
      <c r="C26" s="69"/>
      <c r="D26" s="69"/>
      <c r="G26" s="72"/>
      <c r="H26" s="75"/>
    </row>
    <row r="27" spans="1:8" s="71" customFormat="1" ht="14.1" customHeight="1">
      <c r="A27" s="72"/>
      <c r="B27" s="88"/>
      <c r="C27" s="69"/>
      <c r="D27" s="69"/>
      <c r="G27" s="72"/>
      <c r="H27" s="75"/>
    </row>
    <row r="28" spans="1:8" ht="14.1" customHeight="1">
      <c r="A28" s="58"/>
      <c r="B28" s="64"/>
      <c r="G28" s="58"/>
      <c r="H28" s="73"/>
    </row>
    <row r="29" spans="1:8" ht="14.1" customHeight="1">
      <c r="A29" s="58"/>
      <c r="B29" s="64"/>
      <c r="G29" s="58"/>
      <c r="H29" s="73"/>
    </row>
    <row r="30" spans="1:8">
      <c r="A30" s="65"/>
      <c r="B30" s="66"/>
      <c r="C30" s="67"/>
      <c r="D30" s="67"/>
      <c r="E30" s="66"/>
      <c r="F30" s="66"/>
      <c r="G30" s="65"/>
      <c r="H30" s="7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8">
    <mergeCell ref="C3:C5"/>
    <mergeCell ref="A1:B1"/>
    <mergeCell ref="E4:H5"/>
    <mergeCell ref="D3:D5"/>
    <mergeCell ref="A13:A14"/>
    <mergeCell ref="B13:B14"/>
    <mergeCell ref="A2:H2"/>
    <mergeCell ref="A7:A8"/>
    <mergeCell ref="B7:B8"/>
    <mergeCell ref="A9:A10"/>
    <mergeCell ref="B9:B10"/>
    <mergeCell ref="A3:B3"/>
    <mergeCell ref="A5:B5"/>
    <mergeCell ref="A17:B18"/>
    <mergeCell ref="A11:A12"/>
    <mergeCell ref="B11:B12"/>
    <mergeCell ref="A15:A16"/>
    <mergeCell ref="B15:B16"/>
  </mergeCells>
  <printOptions horizontalCentered="1"/>
  <pageMargins left="0.39370078740157483" right="0.19685039370078741" top="0.59055118110236227" bottom="0.19685039370078741" header="0.19685039370078741" footer="0"/>
  <pageSetup paperSize="9" scale="72" orientation="landscape" horizontalDpi="4294967295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Memória de Cálculo</vt:lpstr>
      <vt:lpstr>Planilha Orcamentária</vt:lpstr>
      <vt:lpstr>Cronograma</vt:lpstr>
      <vt:lpstr>Cronograma!Area_de_impressao</vt:lpstr>
      <vt:lpstr>'Memória de Cálculo'!Area_de_impressao</vt:lpstr>
      <vt:lpstr>'Planilha Orcamentária'!Area_de_impressao</vt:lpstr>
      <vt:lpstr>'Memória de Cálculo'!Titulos_de_impressao</vt:lpstr>
      <vt:lpstr>'Planilha Orcamentária'!Titulos_de_impressao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NADILA</cp:lastModifiedBy>
  <cp:lastPrinted>2024-04-11T12:45:32Z</cp:lastPrinted>
  <dcterms:created xsi:type="dcterms:W3CDTF">2006-09-22T13:55:22Z</dcterms:created>
  <dcterms:modified xsi:type="dcterms:W3CDTF">2024-04-11T12:46:18Z</dcterms:modified>
</cp:coreProperties>
</file>