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mc:AlternateContent xmlns:mc="http://schemas.openxmlformats.org/markup-compatibility/2006">
    <mc:Choice Requires="x15">
      <x15ac:absPath xmlns:x15ac="http://schemas.microsoft.com/office/spreadsheetml/2010/11/ac" url="C:\Users\LICITAÇÃO1\Downloads\"/>
    </mc:Choice>
  </mc:AlternateContent>
  <xr:revisionPtr revIDLastSave="0" documentId="13_ncr:1_{835C7A92-34CF-422C-B613-7B50403E9BEC}" xr6:coauthVersionLast="47" xr6:coauthVersionMax="47" xr10:uidLastSave="{00000000-0000-0000-0000-000000000000}"/>
  <bookViews>
    <workbookView xWindow="-120" yWindow="-120" windowWidth="24240" windowHeight="13140" xr2:uid="{00000000-000D-0000-FFFF-FFFF00000000}"/>
  </bookViews>
  <sheets>
    <sheet name="Planilha1" sheetId="1" r:id="rId1"/>
  </sheets>
  <externalReferences>
    <externalReference r:id="rId2"/>
    <externalReference r:id="rId3"/>
  </externalReferenc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H534" i="1" l="1"/>
  <c r="H542" i="1" s="1"/>
  <c r="H515" i="1"/>
  <c r="H511" i="1"/>
  <c r="H506" i="1"/>
  <c r="H501" i="1"/>
  <c r="H495" i="1"/>
  <c r="H489" i="1"/>
  <c r="H249" i="1"/>
  <c r="H242" i="1"/>
  <c r="H219" i="1"/>
  <c r="H215" i="1"/>
  <c r="H206" i="1"/>
  <c r="H197" i="1"/>
  <c r="H192" i="1"/>
  <c r="H182" i="1"/>
  <c r="H173" i="1"/>
  <c r="H170" i="1"/>
  <c r="B170" i="1"/>
  <c r="B169" i="1"/>
  <c r="H164" i="1"/>
  <c r="B164" i="1"/>
  <c r="H155" i="1"/>
  <c r="B152" i="1"/>
  <c r="H151" i="1"/>
  <c r="B151" i="1"/>
  <c r="B150" i="1"/>
  <c r="H145" i="1"/>
  <c r="B145" i="1"/>
  <c r="B141" i="1"/>
  <c r="H140" i="1"/>
  <c r="B140" i="1"/>
  <c r="B139" i="1"/>
  <c r="H134" i="1"/>
  <c r="B134" i="1"/>
  <c r="H123" i="1"/>
  <c r="H117" i="1"/>
  <c r="B117" i="1"/>
  <c r="B116" i="1"/>
  <c r="H111" i="1"/>
  <c r="B111" i="1"/>
  <c r="B103" i="1"/>
  <c r="B102" i="1"/>
  <c r="H100" i="1"/>
  <c r="B100" i="1"/>
  <c r="H86" i="1"/>
  <c r="H83" i="1"/>
  <c r="L3" i="1"/>
  <c r="L2" i="1"/>
</calcChain>
</file>

<file path=xl/sharedStrings.xml><?xml version="1.0" encoding="utf-8"?>
<sst xmlns="http://schemas.openxmlformats.org/spreadsheetml/2006/main" count="2222" uniqueCount="1324">
  <si>
    <t>Data-base: Tabela Desonerada</t>
  </si>
  <si>
    <t>Localidade</t>
  </si>
  <si>
    <t>ATUALIZAÇÃO SINAPI</t>
  </si>
  <si>
    <t>ÁREA CONSTRUÍDA (m²)</t>
  </si>
  <si>
    <t>Dimensões do terreno</t>
  </si>
  <si>
    <t>Lado 1 (m)</t>
  </si>
  <si>
    <t>PLANILHA ORÇAMENTÁRIA</t>
  </si>
  <si>
    <t>Lado 2 (m)</t>
  </si>
  <si>
    <t>ITENS</t>
  </si>
  <si>
    <t>Código SINAPI</t>
  </si>
  <si>
    <t>DESCRIÇÃO</t>
  </si>
  <si>
    <t>UNID</t>
  </si>
  <si>
    <t>PREÇO UNIT. (R$)</t>
  </si>
  <si>
    <t>Índice</t>
  </si>
  <si>
    <t>Coef.</t>
  </si>
  <si>
    <t>QUANT.</t>
  </si>
  <si>
    <t>Memória de Cálculo</t>
  </si>
  <si>
    <t>Total de Material (R$)</t>
  </si>
  <si>
    <t>Total de Mão de Obra (R$)</t>
  </si>
  <si>
    <t>PREÇO TOTAL (R$)</t>
  </si>
  <si>
    <t>0.1.</t>
  </si>
  <si>
    <t>Este código não existe, tente outro</t>
  </si>
  <si>
    <t/>
  </si>
  <si>
    <t>=</t>
  </si>
  <si>
    <t>SERVIÇOS PRELIMINARES/INSTALAÇÃO DO CANTEIRO DE OBRAS</t>
  </si>
  <si>
    <t>1.1.</t>
  </si>
  <si>
    <t>MERCADO</t>
  </si>
  <si>
    <t>SONDAGEM - SPB</t>
  </si>
  <si>
    <t>UND</t>
  </si>
  <si>
    <t>UND=1</t>
  </si>
  <si>
    <t>1.1.1</t>
  </si>
  <si>
    <t>TRÊS FUROS DE "SPB"</t>
  </si>
  <si>
    <t>1.2.</t>
  </si>
  <si>
    <t>ELABORAÇÃO DE PROJETOS</t>
  </si>
  <si>
    <t>1.2.1</t>
  </si>
  <si>
    <t>PROJETO ESTRUTURAL, ELÉTRICO E HIDROSANITÁRIO</t>
  </si>
  <si>
    <t>1.3.</t>
  </si>
  <si>
    <t>LIMPEZA MANUAL DE VEGETAÇÃO EM TERRENO COM ENXADA.AF_05/2018</t>
  </si>
  <si>
    <t>M2</t>
  </si>
  <si>
    <t>l x l=326,79</t>
  </si>
  <si>
    <t>1.3.1</t>
  </si>
  <si>
    <t>SERVENTE COM ENCARGOS COMPLEMENTARES</t>
  </si>
  <si>
    <t>H</t>
  </si>
  <si>
    <t>H=23,463522</t>
  </si>
  <si>
    <t>1.4.</t>
  </si>
  <si>
    <t>PLACA DE OBRA EM CHAPA DE ACO GALVANIZADO</t>
  </si>
  <si>
    <t>l x l=4,5</t>
  </si>
  <si>
    <t>1.4.1</t>
  </si>
  <si>
    <t>SARRAFO DE MADEIRA NAO APARELHADA *2,5 X 7* CM, MACARANDUBA, ANGELIM OU EQUIVALENTE DA REGIAO</t>
  </si>
  <si>
    <t>M</t>
  </si>
  <si>
    <t>M=4,5</t>
  </si>
  <si>
    <t>1.4.2</t>
  </si>
  <si>
    <t>PONTALETE DE MADEIRA NAO APARELHADA *7,5 X 7,5* CM (3 X 3 ") PINUS, MISTA OU EQUIVALENTE DA REGIAO</t>
  </si>
  <si>
    <t>M=18</t>
  </si>
  <si>
    <t>1.4.3</t>
  </si>
  <si>
    <t>PLACA DE OBRA (PARA CONSTRUCAO CIVIL) EM CHAPA GALVANIZADA *N. 22*, DE *2,0 X 1,125* M</t>
  </si>
  <si>
    <t>L1 x L2=4,5</t>
  </si>
  <si>
    <t>1.4.4</t>
  </si>
  <si>
    <t>PREGO DE ACO POLIDO COM CABECA 18 X 30 (2 3/4 X 10)</t>
  </si>
  <si>
    <t>KG</t>
  </si>
  <si>
    <t>KG=0,495</t>
  </si>
  <si>
    <t>1.4.5</t>
  </si>
  <si>
    <t>CARPINTEIRO DE FORMAS COM ENCARGOS COMPLEMENTARES</t>
  </si>
  <si>
    <t>H=4,5</t>
  </si>
  <si>
    <t>1.4.6</t>
  </si>
  <si>
    <t>H=9</t>
  </si>
  <si>
    <t>1.4.7</t>
  </si>
  <si>
    <t>CONCRETO MAGRO PARA LASTRO, TRAÇO 1:4,5:4,5 (CIMENTO/ AREIA MÉDIA/ BRITA 1)  - PREPARO MECÂNICO COM BETONEIRA 400 L. AF_07/2016</t>
  </si>
  <si>
    <t>M3</t>
  </si>
  <si>
    <t>L1 x L2 x H=0,045</t>
  </si>
  <si>
    <t>1.5.</t>
  </si>
  <si>
    <t>HIDRÔMETRO DN 25 (¾ ), 5,0 M³/H FORNECIMENTO E INSTALAÇÃO. AF_11/2016</t>
  </si>
  <si>
    <t>UN</t>
  </si>
  <si>
    <t>UN=1</t>
  </si>
  <si>
    <t>1.5.1</t>
  </si>
  <si>
    <t>FITA VEDA ROSCA EM ROLOS DE 18 MM X 50 M (L X C)</t>
  </si>
  <si>
    <t>UN=0,0198</t>
  </si>
  <si>
    <t>1.5.2</t>
  </si>
  <si>
    <t>HIDROMETRO UNIJATO / MEDIDOR DE AGUA, DN 3/4", VAZAO MAXIMA DE 5 M3/H, PARA AGUA POTAVEL FRIA, RELOJOARIA PLANA, CLASSE B, HORIZONTAL (SEM CONEXOES)0,</t>
  </si>
  <si>
    <t>1.5.3</t>
  </si>
  <si>
    <t>AUXILIAR DE ENCANADOR OU BOMBEIRO HIDRÁULICO COM ENCARGOS COMPLEMENTARES</t>
  </si>
  <si>
    <t>H=0,5259</t>
  </si>
  <si>
    <t>1.5.4</t>
  </si>
  <si>
    <t>ENCANADOR OU BOMBEIRO HIDRÁULICO COM ENCARGOS COMPLEMENTARES</t>
  </si>
  <si>
    <t>1.6.</t>
  </si>
  <si>
    <t>LOCACAO CONVENCIONAL DE OBRA, UTILIZANDO GABARITO DE TÁBUAS CORRIDAS PONTALETADAS A CADA 2,00M -  2 UTILIZAÇÕES. AF_10/2018</t>
  </si>
  <si>
    <t>M=88</t>
  </si>
  <si>
    <t>1.6.1</t>
  </si>
  <si>
    <t>SARRAFO NAO APARELHADO *2,5 X 7* CM, EM MACARANDUBA, ANGELIM OU EQUIVALENTE DA REGIAO -  BRUTA</t>
  </si>
  <si>
    <t>M=65,516</t>
  </si>
  <si>
    <t>1.6.2</t>
  </si>
  <si>
    <t>CAIBRO NAO APARELHADO  *7,5 X 7,5* CM, EM MACARANDUBA, ANGELIM OU EQUIVALENTE DA REGIAO -  BRUTA</t>
  </si>
  <si>
    <t>M=36,3</t>
  </si>
  <si>
    <t>1.6.3</t>
  </si>
  <si>
    <t>PREGO DE ACO POLIDO COM CABECA 17 X 21 (2 X 11)</t>
  </si>
  <si>
    <t>KG=9,768</t>
  </si>
  <si>
    <t>1.6.4</t>
  </si>
  <si>
    <t>TINTA LATEX ACRILICA PREMIUM, COR BRANCO FOSCO</t>
  </si>
  <si>
    <t>L</t>
  </si>
  <si>
    <t>L=2,2528</t>
  </si>
  <si>
    <t>1.6.5</t>
  </si>
  <si>
    <t>TABUA *2,5 X 23* CM EM PINUS, MISTA OU EQUIVALENTE DA REGIAO - BRUTA</t>
  </si>
  <si>
    <t>M=48,4</t>
  </si>
  <si>
    <t>1.6.6</t>
  </si>
  <si>
    <t>AJUDANTE DE CARPINTEIRO COM ENCARGOS COMPLEMENTARES</t>
  </si>
  <si>
    <t>H=31,3544</t>
  </si>
  <si>
    <t>1.6.7</t>
  </si>
  <si>
    <t>H=62,7</t>
  </si>
  <si>
    <t>1.6.8</t>
  </si>
  <si>
    <t>SERRA CIRCULAR DE BANCADA COM MOTOR ELÉTRICO POTÊNCIA DE 5HP, COM COIFA PARA DISCO 10" - CHP DIURNO. AF_08/2015</t>
  </si>
  <si>
    <t>CHP</t>
  </si>
  <si>
    <t>CHP=0,3432</t>
  </si>
  <si>
    <t>1.6.9</t>
  </si>
  <si>
    <t>SERRA CIRCULAR DE BANCADA COM MOTOR ELÉTRICO POTÊNCIA DE 5HP, COM COIFA PARA DISCO 10" - CHI DIURNO. AF_08/2015</t>
  </si>
  <si>
    <t>CHI</t>
  </si>
  <si>
    <t>CHI=1,4784</t>
  </si>
  <si>
    <t>1.6.10</t>
  </si>
  <si>
    <t>CONCRETO MAGRO PARA LASTRO, TRAÇO 1:4,5:4,5 (EM MASSA SECA DE CIMENTO/ AREIA MÉDIA/ BRITA 1) - PREPARO MANUAL. AF_05/2021</t>
  </si>
  <si>
    <t>L1 x L2 x H=0,4048</t>
  </si>
  <si>
    <t>1.6.11</t>
  </si>
  <si>
    <t>MARCAÇÃO DE PONTOS EM GABARITO OU CAVALETE. AF_10/2018</t>
  </si>
  <si>
    <t>UN=132</t>
  </si>
  <si>
    <t>1.7.</t>
  </si>
  <si>
    <t>EXECUÇÃO DE DEPÓSITO EM CANTEIRO DE OBRA EM CHAPA DE MADEIRA COMPENSADA, NÃO INCLUSO MOBILIÁRIO. AF_04/2016</t>
  </si>
  <si>
    <t>L1 x L2=10</t>
  </si>
  <si>
    <t>1.7.1</t>
  </si>
  <si>
    <t>FERROLHO COM FECHO / TRINCO REDONDO, EM ACO GALVANIZADO / ZINCADO, DE SOBREPOR, COM COMPRIMENTO DE 8" E ESPESSURA MINIMA DA CHAPA DE 1,50 MM</t>
  </si>
  <si>
    <t>UN=0,662</t>
  </si>
  <si>
    <t>1.7.2</t>
  </si>
  <si>
    <t>APLICAÇÃO MANUAL DE PINTURA COM TINTA LÁTEX ACRÍLICA EM PAREDES, DUAS DEMÃOS. AF_06/2014</t>
  </si>
  <si>
    <t>L1 x L2=50,649</t>
  </si>
  <si>
    <t>1.7.3</t>
  </si>
  <si>
    <t>FIXAÇÃO DE TUBOS HORIZONTAIS DE PVC, CPVC OU COBRE DIÂMETROS MENORES OU IGUAIS A 40 MM OU ELETROCALHAS ATÉ 150MM DE LARGURA, COM ABRAÇADEIRA METÁLICA RÍGIDA TIPO D 1/2, FIXADA EM PERFILADO EM LAJE. AF_05/2015</t>
  </si>
  <si>
    <t>M=1,325</t>
  </si>
  <si>
    <t>1.7.4</t>
  </si>
  <si>
    <t>FIXAÇÃO DE TUBOS VERTICAIS DE PPR DIÂMETROS MENORES OU IGUAIS A 40 MM COM ABRAÇADEIRA METÁLICA RÍGIDA TIPO D 1/2", FIXADA EM PERFILADO EM ALVENARIA. AF_05/2015</t>
  </si>
  <si>
    <t>M=1,722</t>
  </si>
  <si>
    <t>1.7.5</t>
  </si>
  <si>
    <t>PORTA EM ALUMÍNIO DE ABRIR TIPO VENEZIANA COM GUARNIÇÃO, FIXAÇÃO COM PARAFUSOS - FORNECIMENTO E INSTALAÇÃO. AF_12/2019</t>
  </si>
  <si>
    <t>L1 x L2=1,53</t>
  </si>
  <si>
    <t>1.7.6</t>
  </si>
  <si>
    <t>ELETRODUTO FLEXÍVEL CORRUGADO, PVC, DN 20 MM (1/2"), PARA CIRCUITOS TERMINAIS, INSTALADO EM PAREDE - FORNECIMENTO E INSTALAÇÃO. AF_12/2015</t>
  </si>
  <si>
    <t>M=0,662</t>
  </si>
  <si>
    <t>1.7.7</t>
  </si>
  <si>
    <t>ELETRODUTO RÍGIDO ROSCÁVEL, PVC, DN 20 MM (1/2"), PARA CIRCUITOS TERMINAIS, INSTALADO EM FORRO - FORNECIMENTO E INSTALAÇÃO. AF_12/2015</t>
  </si>
  <si>
    <t>1.7.8</t>
  </si>
  <si>
    <t>ELETRODUTO RÍGIDO ROSCÁVEL, PVC, DN 20 MM (1/2"), PARA CIRCUITOS TERMINAIS, INSTALADO EM PAREDE - FORNECIMENTO E INSTALAÇÃO. AF_12/2015</t>
  </si>
  <si>
    <t>1.7.9</t>
  </si>
  <si>
    <t>CABO DE COBRE FLEXÍVEL ISOLADO, 1,5 MM², ANTI-CHAMA 450/750 V, PARA CIRCUITOS TERMINAIS - FORNECIMENTO E INSTALAÇÃO. AF_12/2015</t>
  </si>
  <si>
    <t>M=6,755</t>
  </si>
  <si>
    <t>1.7.10</t>
  </si>
  <si>
    <t>INTERRUPTOR SIMPLES (1 MÓDULO) COM 1 TOMADA DE EMBUTIR 2P+T 10 A,  INCLUINDO SUPORTE E PLACA - FORNECIMENTO E INSTALAÇÃO. AF_12/2015</t>
  </si>
  <si>
    <t>1.7.11</t>
  </si>
  <si>
    <t>TRAMA DE MADEIRA COMPOSTA POR TERÇAS PARA TELHADOS DE ATÉ 2 ÁGUAS PARA TELHA ONDULADA DE FIBROCIMENTO, METÁLICA, PLÁSTICA OU TERMOACÚSTICA, INCLUSO TRANSPORTE VERTICAL. AF_07/2019</t>
  </si>
  <si>
    <t>L1 x L2=17,192</t>
  </si>
  <si>
    <t>1.7.12</t>
  </si>
  <si>
    <t>ESCAVAÇÃO MANUAL DE VALA COM PROFUNDIDADE MENOR OU IGUAL A 1,30 M. AF_02/2021</t>
  </si>
  <si>
    <t>L1 x L2 x H=0,404</t>
  </si>
  <si>
    <t>1.7.13</t>
  </si>
  <si>
    <t>TELHAMENTO COM TELHA ONDULADA DE FIBROCIMENTO E = 6 MM, COM RECOBRIMENTO LATERAL DE 1 1/4 DE ONDA PARA TELHADO COM INCLINAÇÃO MÁXIMA DE 10°, COM ATÉ 2 ÁGUAS, INCLUSO IÇAMENTO. AF_07/2019</t>
  </si>
  <si>
    <t>1.7.14</t>
  </si>
  <si>
    <t>JANELA DE AÇO TIPO BASCULANTE PARA VIDROS, COM BATENTE, FERRAGENS E PINTURA ANTICORROSIVA. EXCLUSIVE VIDROS, ACABAMENTO, ALIZAR E CONTRAMARCO. FORNECIMENTO E INSTALAÇÃO. AF_12/2019</t>
  </si>
  <si>
    <t>L1 x L2=0,662</t>
  </si>
  <si>
    <t>1.7.15</t>
  </si>
  <si>
    <t>LASTRO DE CONCRETO MAGRO, APLICADO EM PISOS, LAJES SOBRE SOLO OU RADIERS, ESPESSURA DE 3 CM. AF_07/2016</t>
  </si>
  <si>
    <t>L1 x L2=0,093</t>
  </si>
  <si>
    <t>1.7.16</t>
  </si>
  <si>
    <t>LASTRO DE CONCRETO MAGRO, APLICADO EM PISOS, LAJES SOBRE SOLO OU RADIERS, ESPESSURA DE 5 CM. AF_07/2016</t>
  </si>
  <si>
    <t>L1 x L2=15,11</t>
  </si>
  <si>
    <t>1.7.17</t>
  </si>
  <si>
    <t>CONDULETE DE PVC, TIPO B, PARA ELETRODUTO DE PVC SOLDÁVEL DN 25 MM (3/4''), APARENTE - FORNECIMENTO E INSTALAÇÃO. AF_11/2016</t>
  </si>
  <si>
    <t>UN=1,325</t>
  </si>
  <si>
    <t>1.7.18</t>
  </si>
  <si>
    <t>REATERRO MANUAL APILOADO COM SOQUETE. AF_10/2017</t>
  </si>
  <si>
    <t>L1 x L2 x H=0,106</t>
  </si>
  <si>
    <t>1.7.19</t>
  </si>
  <si>
    <t>LUMINÁRIA TIPO CALHA, DE SOBREPOR, COM 2 LÂMPADAS TUBULARES FLUORESCENTES DE 36 W, COM REATOR DE PARTIDA RÁPIDA - FORNECIMENTO E INSTALAÇÃO. AF_02/2020</t>
  </si>
  <si>
    <t>1.7.20</t>
  </si>
  <si>
    <t>PAREDE DE MADEIRA COMPENSADA PARA CONSTRUÇÃO TEMPORÁRIA EM CHAPA SIMPLES, EXTERNA, COM ÁREA LÍQUIDA MAIOR OU IGUAL A 6 M², SEM VÃO. AF_05/2018</t>
  </si>
  <si>
    <t>L1 x L2=5,136</t>
  </si>
  <si>
    <t>1.7.21</t>
  </si>
  <si>
    <t>PAREDE DE MADEIRA COMPENSADA PARA CONSTRUÇÃO TEMPORÁRIA EM CHAPA SIMPLES, EXTERNA, COM ÁREA LÍQUIDA MENOR QUE 6 M², SEM VÃO. AF_05/2018</t>
  </si>
  <si>
    <t>L1 x L2=5,911</t>
  </si>
  <si>
    <t>1.7.22</t>
  </si>
  <si>
    <t>PAREDE DE MADEIRA COMPENSADA PARA CONSTRUÇÃO TEMPORÁRIA EM CHAPA SIMPLES, EXTERNA, COM ÁREA LÍQUIDA MAIOR OU IGUAL A 6 M², COM VÃO. AF_05/2018</t>
  </si>
  <si>
    <t>L1 x L2=8,023</t>
  </si>
  <si>
    <t>1.7.23</t>
  </si>
  <si>
    <t>PAREDE DE MADEIRA COMPENSADA PARA CONSTRUÇÃO TEMPORÁRIA EM CHAPA SIMPLES, EXTERNA, COM ÁREA LÍQUIDA MENOR QUE 6 M², COM VÃO. AF_05/2018</t>
  </si>
  <si>
    <t>L1 x L2=6,255</t>
  </si>
  <si>
    <t>1.7.24</t>
  </si>
  <si>
    <t>ALVENARIA DE EMBASAMENTO COM BLOCO ESTRUTURAL DE CONCRETO, DE 14X19X29CM E ARGAMASSA DE ASSENTAMENTO COM PREPARO EM BETONEIRA. AF_05/2020</t>
  </si>
  <si>
    <t>L1 x L2 x H=0,417</t>
  </si>
  <si>
    <t>ADMINISTRAÇÃO LOCAL</t>
  </si>
  <si>
    <t>2.1.</t>
  </si>
  <si>
    <t>ENGENHEIRO CIVIL DE OBRA SENIOR COM ENCARGOS COMPLEMENTARES</t>
  </si>
  <si>
    <t>H=100</t>
  </si>
  <si>
    <t>2.1.1</t>
  </si>
  <si>
    <t>ENGENHEIRO CIVIL DE OBRA SENIOR</t>
  </si>
  <si>
    <t>2.1.2</t>
  </si>
  <si>
    <t>EXAMES - HORISTA (COLETADO CAIXA)</t>
  </si>
  <si>
    <t>2.1.3</t>
  </si>
  <si>
    <t>SEGURO - HORISTA (COLETADO CAIXA)</t>
  </si>
  <si>
    <t>2.1.4</t>
  </si>
  <si>
    <t>FERRAMENTAS - FAMILIA ENGENHEIRO CIVIL - HORISTA (ENCARGOS COMPLEMENTARES - COLETADO CAIXA)</t>
  </si>
  <si>
    <t>2.1.5</t>
  </si>
  <si>
    <t>EPI - FAMILIA ENGENHEIRO CIVIL - HORISTA (ENCARGOS COMPLEMENTARES - COLETADO CAIXA)</t>
  </si>
  <si>
    <t>2.1.6</t>
  </si>
  <si>
    <t>CURSO DE CAPACITAÇÃO PARA ENGENHEIRO CIVIL DE OBRA SÊNIOR (ENCARGOS COMPLEMENTARES) - HORISTA</t>
  </si>
  <si>
    <t>MURO DIVISÓRIO</t>
  </si>
  <si>
    <t>3.1.</t>
  </si>
  <si>
    <t>MURO DIVISÓRIO COM PORTÃO DE CORRER - H=2,20M</t>
  </si>
  <si>
    <t>UNID.</t>
  </si>
  <si>
    <t>UNID.=1</t>
  </si>
  <si>
    <t>3.1.1</t>
  </si>
  <si>
    <t>MUR-TIJ-010</t>
  </si>
  <si>
    <t>MURO DIVISÓRIO TIJOLO FURADO E = 10 CM, REBOCADO E PINTADO A LATEX H = 2,20 M, INCLUSIVE SAPATA DE CONCRETO ARMADO FCK = 15 MPA, 50 x 55 CM</t>
  </si>
  <si>
    <t>M=86</t>
  </si>
  <si>
    <t>3.1.2</t>
  </si>
  <si>
    <t>SER-POR-060</t>
  </si>
  <si>
    <t>PORTÃO DE TUBO DE FERRO COLOCADO COM CADEADO</t>
  </si>
  <si>
    <t>L1 x L2=39,07</t>
  </si>
  <si>
    <t>MOVIMENTO DE TERRA</t>
  </si>
  <si>
    <t>4.1.</t>
  </si>
  <si>
    <t>ESCAVAÇÃO MANUAL PARA BLOCO DE COROAMENTO OU SAPATA (INCLUINDO ESCAVAÇÃO PARA COLOCAÇÃO DE FÔRMAS). AF_06/2017</t>
  </si>
  <si>
    <t>l x l x h=11,64</t>
  </si>
  <si>
    <t>4.1.1</t>
  </si>
  <si>
    <t>PEDREIRO COM ENCARGOS COMPLEMENTARES</t>
  </si>
  <si>
    <t>H=13,83996</t>
  </si>
  <si>
    <t>4.1.2</t>
  </si>
  <si>
    <t>H=35,53692</t>
  </si>
  <si>
    <t>4.2.</t>
  </si>
  <si>
    <t>ESCAVAÇÃO MANUAL DE VALA PARA VIGA BALDRAME (SEM ESCAVAÇÃO PARA COLOCAÇÃO DE FÔRMAS). AF_06/2017</t>
  </si>
  <si>
    <t>L1 x L2 x H=9,405</t>
  </si>
  <si>
    <t>4.2.1</t>
  </si>
  <si>
    <t>H=48,07836</t>
  </si>
  <si>
    <t>4.2.2</t>
  </si>
  <si>
    <t>H=74,609865</t>
  </si>
  <si>
    <t>PISCINA EM CONCRETO ARMADO COM AQUECIMENTO</t>
  </si>
  <si>
    <t>5.1.</t>
  </si>
  <si>
    <t>ESTRUTURA</t>
  </si>
  <si>
    <t>5.1.1</t>
  </si>
  <si>
    <t>RO-40148</t>
  </si>
  <si>
    <t>ESCAVAÇÃO, CARGA, DESCARGA, ESPALHAMENTO E TRANSPORTE DE MATERIAL DE 1ª CATEGORIA, COM CAMINHÃO. DISTÂNCIA MÉDIA DE TRANSPORTE &lt;= 200 M</t>
  </si>
  <si>
    <t>L1 x L2 x H=42,6</t>
  </si>
  <si>
    <t>5.1.2</t>
  </si>
  <si>
    <t>SEE-EST-050</t>
  </si>
  <si>
    <t>CONTENÇÃO DE CONCRETO ARMADO APARENTE, 20MPA, INCLUSIVE FORMA E ARMAÇÃO</t>
  </si>
  <si>
    <t>L1 x L2 x H=12,72</t>
  </si>
  <si>
    <t>5.1.3</t>
  </si>
  <si>
    <t>PIS-CON-015</t>
  </si>
  <si>
    <t>CONTRAPISO DESEMPENADO COM ARGAMASSA, TRAÇO 1:3 (CIMENTO E AREIA), ESP. 30MM</t>
  </si>
  <si>
    <t>UND=63,6</t>
  </si>
  <si>
    <t>5.2.</t>
  </si>
  <si>
    <t>ACABAMENTOS</t>
  </si>
  <si>
    <t>5.2.1</t>
  </si>
  <si>
    <t>IMP-CRI-006</t>
  </si>
  <si>
    <t>IMPERMEABILIZAÇÃO POR CRISTALIZAÇÃO</t>
  </si>
  <si>
    <t>L1 x L2=63,6</t>
  </si>
  <si>
    <t>5.2.2</t>
  </si>
  <si>
    <t>SER-COR-010</t>
  </si>
  <si>
    <t>GUARDA-CORPO EM AÇO GALVANIZADO DIN 2440, D = 2", COM SUBDIVISÕES EM TUBO DE AÇO D = 1/2", H = 1,05 M - COM CORRIMÃO SIMPLES DE TUBO DE AÇO GALVANIZADO DE D = 1 1/2"</t>
  </si>
  <si>
    <t>M=7,5</t>
  </si>
  <si>
    <t>5.2.3</t>
  </si>
  <si>
    <t>PIS-LAD-015</t>
  </si>
  <si>
    <t>REVESTIMENTO COM LADRILHO HIDRÁULICO APLICADO EM PISO (20X20CM) COM JUNTA SECA, COM DUAS (2) CORES, ASSENTAMENTO COM ARGAMASSA INDUSTRIALIZADA</t>
  </si>
  <si>
    <t>5.2.4</t>
  </si>
  <si>
    <t>SISTEMA DE BOMBEAMENTO PARA PISCINA COM SEIS JATOS DE HIDROMASSAGEM E AQUECIMENTO SOLAR PARA PISCINA DE 42.000,00 LITROS D'ÁGUA, INCLUSIVE TODOS OS ACESSÓRIOS.</t>
  </si>
  <si>
    <t>FUNDAÇÃO</t>
  </si>
  <si>
    <t>6.1.</t>
  </si>
  <si>
    <t>FABRICAÇÃO, MONTAGEM E DESMONTAGEM DE FÔRMA PARA BLOCO DE COROAMENTO, EM MADEIRA SERRADA, E=25 MM, 2 UTILIZAÇÕES. AF_06/2017</t>
  </si>
  <si>
    <t>L1 x L2=63,78</t>
  </si>
  <si>
    <t>6.1.1</t>
  </si>
  <si>
    <t>DESMOLDANTE PROTETOR PARA FORMAS DE MADEIRA, DE BASE OLEOSA EMULSIONADA EM AGUA</t>
  </si>
  <si>
    <t>L=1,08426</t>
  </si>
  <si>
    <t>6.1.2</t>
  </si>
  <si>
    <t>PONTALETE *7,5 X 7,5* CM EM PINUS, MISTA OU EQUIVALENTE DA REGIAO - BRUTA</t>
  </si>
  <si>
    <t>M=76,8549</t>
  </si>
  <si>
    <t>6.1.3</t>
  </si>
  <si>
    <t>SARRAFO *2,5 X 7,5* CM EM PINUS, MISTA OU EQUIVALENTE DA REGIAO - BRUTA</t>
  </si>
  <si>
    <t>M=113,5284</t>
  </si>
  <si>
    <t>6.1.4</t>
  </si>
  <si>
    <t>PREGO DE ACO POLIDO COM CABECA 15 X 18 (1 1/2 X 13)</t>
  </si>
  <si>
    <t>KG=1,40316</t>
  </si>
  <si>
    <t>6.1.5</t>
  </si>
  <si>
    <t>TABUA NAO APARELHADA *2,5 X 30* CM, EM MACARANDUBA, ANGELIM OU EQUIVALENTE DA REGIAO - BRUTA</t>
  </si>
  <si>
    <t>M=130,17498</t>
  </si>
  <si>
    <t>6.1.6</t>
  </si>
  <si>
    <t>PREGO DE ACO POLIDO COM CABECA DUPLA 17 X 27 (2 1/2 X 11)</t>
  </si>
  <si>
    <t>KG=2,80632</t>
  </si>
  <si>
    <t>6.1.7</t>
  </si>
  <si>
    <t>H=39,47982</t>
  </si>
  <si>
    <t>6.1.8</t>
  </si>
  <si>
    <t>H=99,68814</t>
  </si>
  <si>
    <t>6.1.9</t>
  </si>
  <si>
    <t>CHP=2,2323</t>
  </si>
  <si>
    <t>6.1.10</t>
  </si>
  <si>
    <t>CHI=1,78584</t>
  </si>
  <si>
    <t>6.2.</t>
  </si>
  <si>
    <t>ARMAÇÃO DE BLOCO, VIGA BALDRAME OU SAPATA UTILIZANDO AÇO CA-50 DE 6,3 MM - MONTAGEM. AF_06/2017</t>
  </si>
  <si>
    <t>KG=566,340016</t>
  </si>
  <si>
    <t>6.2.1</t>
  </si>
  <si>
    <t>ESPACADOR / DISTANCIADOR CIRCULAR COM ENTRADA LATERAL, EM PLASTICO, PARA VERGALHAO *4,2 A 12,5* MM, COBRIMENTO 20 MM</t>
  </si>
  <si>
    <t>UN=673,94461904</t>
  </si>
  <si>
    <t>6.2.2</t>
  </si>
  <si>
    <t>ARAME RECOZIDO 16 BWG, D = 1,65 MM (0,016 KG/M) OU 18 BWG, D = 1,25 MM (0,01 KG/M)</t>
  </si>
  <si>
    <t>KG=14,1585004</t>
  </si>
  <si>
    <t>6.2.3</t>
  </si>
  <si>
    <t>AJUDANTE DE ARMADOR COM ENCARGOS COMPLEMENTARES</t>
  </si>
  <si>
    <t>H=27,750660784</t>
  </si>
  <si>
    <t>6.2.4</t>
  </si>
  <si>
    <t>ARMADOR COM ENCARGOS COMPLEMENTARES</t>
  </si>
  <si>
    <t>H=85,517342416</t>
  </si>
  <si>
    <t>6.2.5</t>
  </si>
  <si>
    <t>CORTE E DOBRA DE AÇO CA-50, DIÂMETRO DE 6,3 MM, UTILIZADO EM ESTRUTURAS DIVERSAS, EXCETO LAJES. AF_12/2015</t>
  </si>
  <si>
    <t>6.3.</t>
  </si>
  <si>
    <t>CONCRETAGEM DE BLOCOS DE COROAMENTO E VIGAS BALDRAMES, FCK 30 MPA, COM USO DE BOMBA  LANÇAMENTO, ADENSAMENTO E ACABAMENTO. AF_06/2017</t>
  </si>
  <si>
    <t>L1 x L2 x H=11,64</t>
  </si>
  <si>
    <t>6.3.1</t>
  </si>
  <si>
    <t>CONCRETO USINADO BOMBEAVEL, CLASSE DE RESISTENCIA C30, COM BRITA 0 E 1, SLUMP = 100 +/- 20 MM, INCLUI SERVICO DE BOMBEAMENTO (NBR 8953)</t>
  </si>
  <si>
    <t>L1 x L2 x H=13,386</t>
  </si>
  <si>
    <t>6.3.2</t>
  </si>
  <si>
    <t>H=4,22532</t>
  </si>
  <si>
    <t>6.3.3</t>
  </si>
  <si>
    <t>H=6,33216</t>
  </si>
  <si>
    <t>6.3.4</t>
  </si>
  <si>
    <t>VIBRADOR DE IMERSÃO, DIÂMETRO DE PONTEIRA 45MM, MOTOR ELÉTRICO TRIFÁSICO POTÊNCIA DE 2 CV - CHP DIURNO. AF_06/2015</t>
  </si>
  <si>
    <t>CHP=1,02432</t>
  </si>
  <si>
    <t>6.3.5</t>
  </si>
  <si>
    <t>VIBRADOR DE IMERSÃO, DIÂMETRO DE PONTEIRA 45MM, MOTOR ELÉTRICO TRIFÁSICO POTÊNCIA DE 2 CV - CHI DIURNO. AF_06/2015</t>
  </si>
  <si>
    <t>CHI=1,08252</t>
  </si>
  <si>
    <t>6.4.</t>
  </si>
  <si>
    <t>ESTACA HÉLICE CONTÍNUA, DIÂMETRO DE 30 CM, INCLUSO CONCRETO FCK=30MPA E ARMADURA MÍNIMA (EXCLUSIVE MOBILIZAÇÃO, DESMOBILIZAÇÃO E BOMBEAMENTO). AF_12/2019</t>
  </si>
  <si>
    <t>M=138</t>
  </si>
  <si>
    <t>6.4.1</t>
  </si>
  <si>
    <t>CONCRETO USINADO BOMBEAVEL, CLASSE DE RESISTENCIA C30, COM BRITA 0 E 1, SLUMP = 220 +/- 30 MM, EXCLUI SERVICO DE BOMBEAMENTO (NBR 8953)</t>
  </si>
  <si>
    <t>L1 x L2 x H=15,6354</t>
  </si>
  <si>
    <t>6.4.2</t>
  </si>
  <si>
    <t>H=34,6242</t>
  </si>
  <si>
    <t>6.4.3</t>
  </si>
  <si>
    <t>PERFURATRIZ COM TORRE METÁLICA PARA EXECUÇÃO DE ESTACA HÉLICE CONTÍNUA, PROFUNDIDADE MÁXIMA DE 30 M, DIÂMETRO MÁXIMO DE 800 MM, POTÊNCIA INSTALADA DE 268 HP, MESA ROTATIVA COM TORQUE MÁXIMO DE 170 KNM - CHP DIURNO. AF_06/2015</t>
  </si>
  <si>
    <t>CHP=3,3396</t>
  </si>
  <si>
    <t>6.4.4</t>
  </si>
  <si>
    <t>PERFURATRIZ COM TORRE METÁLICA PARA EXECUÇÃO DE ESTACA HÉLICE CONTÍNUA, PROFUNDIDADE MÁXIMA DE 30 M, DIÂMETRO MÁXIMO DE 800 MM, POTÊNCIA INSTALADA DE 268 HP, MESA ROTATIVA COM TORQUE MÁXIMO DE 170 KNM - CHI DIURNO. AF_06/2015</t>
  </si>
  <si>
    <t>CHI=8,1972</t>
  </si>
  <si>
    <t>6.4.5</t>
  </si>
  <si>
    <t>ENCARREGADO GERAL COM ENCARGOS COMPLEMENTARES</t>
  </si>
  <si>
    <t>H=11,5368</t>
  </si>
  <si>
    <t>6.4.6</t>
  </si>
  <si>
    <t>ENGENHEIRO CIVIL DE OBRA PLENO COM ENCARGOS COMPLEMENTARES</t>
  </si>
  <si>
    <t>H=2,1666</t>
  </si>
  <si>
    <t>6.4.7</t>
  </si>
  <si>
    <t>MONTAGEM DE ARMADURA DE ESTACAS, DIÂMETRO = 16,0 MM. AF_09/2021</t>
  </si>
  <si>
    <t>KG=309,5064</t>
  </si>
  <si>
    <t>6.4.8</t>
  </si>
  <si>
    <t>MONTAGEM DE ARMADURA TRANSVERSAL DE ESTACAS DE SEÇÃO CIRCULAR, DIÂMETRO = 6,30 MM. AF_09/2021</t>
  </si>
  <si>
    <t>KG=30,153</t>
  </si>
  <si>
    <t>6.4.9</t>
  </si>
  <si>
    <t>TRANSPORTE COM CAMINHÃO BASCULANTE DE 6 M³, EM VIA URBANA EM REVESTIMENTO PRIMÁRIO (UNIDADE: M3XKM). AF_07/2020</t>
  </si>
  <si>
    <t>M3XKM</t>
  </si>
  <si>
    <t>M3XKM=4,002</t>
  </si>
  <si>
    <t>6.4.10</t>
  </si>
  <si>
    <t>CARGA, MANOBRA E DESCARGA DE SOLOS E MATERIAIS GRANULARES EM CAMINHÃO BASCULANTE 6 M³ - CARGA COM PÁ CARREGADEIRA (CAÇAMBA DE 1,7 A 2,8 M³ / 128 HP) E DESCARGA LIVRE (UNIDADE: M3). AF_07/2020</t>
  </si>
  <si>
    <t>L1 x L2 x H=13,3308</t>
  </si>
  <si>
    <t>6.5.</t>
  </si>
  <si>
    <t>ARMAÇÃO DE BLOCO, VIGA BALDRAME OU SAPATA UTILIZANDO AÇO CA-50 DE 8 MM - MONTAGEM. AF_06/2017</t>
  </si>
  <si>
    <t>KG=260,7</t>
  </si>
  <si>
    <t>6.5.1</t>
  </si>
  <si>
    <t>UN=188,7468</t>
  </si>
  <si>
    <t>6.5.2</t>
  </si>
  <si>
    <t>KG=6,5175</t>
  </si>
  <si>
    <t>6.5.3</t>
  </si>
  <si>
    <t>H=9,77625</t>
  </si>
  <si>
    <t>6.5.4</t>
  </si>
  <si>
    <t>H=30,11085</t>
  </si>
  <si>
    <t>6.5.5</t>
  </si>
  <si>
    <t>CORTE E DOBRA DE AÇO CA-50, DIÂMETRO DE 8,0 MM, UTILIZADO EM ESTRUTURAS DIVERSAS, EXCETO LAJES. AF_12/2015</t>
  </si>
  <si>
    <t>6.6.</t>
  </si>
  <si>
    <t>CORTE E DOBRA DE AÇO CA-60, DIÂMETRO DE 5,0 MM, UTILIZADO EM ESTRUTURAS DIVERSAS, EXCETO LAJES. AF_12/2015</t>
  </si>
  <si>
    <t>KG=211,75</t>
  </si>
  <si>
    <t>6.6.1</t>
  </si>
  <si>
    <t>ACO CA-60, 4,2 MM, OU 5,0 MM, OU 6,0 MM, OU 7,0 MM, VERGALHAO</t>
  </si>
  <si>
    <t>KG=226,5725</t>
  </si>
  <si>
    <t>6.6.2</t>
  </si>
  <si>
    <t>H=2,2869</t>
  </si>
  <si>
    <t>6.6.3</t>
  </si>
  <si>
    <t>H=16,283575</t>
  </si>
  <si>
    <t xml:space="preserve">SUPRAESTRUTURA </t>
  </si>
  <si>
    <t>7.1.</t>
  </si>
  <si>
    <t>ARMAÇÃO DE PILAR OU VIGA DE UMA ESTRUTURA CONVENCIONAL DE CONCRETO ARMADO EM UM EDIFÍCIO DE MÚLTIPLOS PAVIMENTOS UTILIZANDO AÇO CA-50 DE 10,0 MM - MONTAGEM. AF_12/2015</t>
  </si>
  <si>
    <t>KG=901,9923</t>
  </si>
  <si>
    <t>7.1.1</t>
  </si>
  <si>
    <t>UN=489,7818189</t>
  </si>
  <si>
    <t>7.1.2</t>
  </si>
  <si>
    <t>KG=22,5498075</t>
  </si>
  <si>
    <t>7.1.3</t>
  </si>
  <si>
    <t>H=7,75713378</t>
  </si>
  <si>
    <t>7.1.4</t>
  </si>
  <si>
    <t>H=47,71539267</t>
  </si>
  <si>
    <t>7.1.5</t>
  </si>
  <si>
    <t>CORTE E DOBRA DE AÇO CA-50, DIÂMETRO DE 10,0 MM, UTILIZADO EM ESTRUTURAS DIVERSAS, EXCETO LAJES. AF_12/2015</t>
  </si>
  <si>
    <t>7.2.</t>
  </si>
  <si>
    <t>KG=213,14755</t>
  </si>
  <si>
    <t>7.2.1</t>
  </si>
  <si>
    <t>KG=228,0678785</t>
  </si>
  <si>
    <t>7.2.2</t>
  </si>
  <si>
    <t>H=2,30199354</t>
  </si>
  <si>
    <t>7.2.3</t>
  </si>
  <si>
    <t>H=16,391046595</t>
  </si>
  <si>
    <t>7.3.</t>
  </si>
  <si>
    <t>FABRICAÇÃO DE FÔRMA PARA PILARES E ESTRUTURAS SIMILARES, EM CHAPA DE MADEIRA COMPENSADA RESINADA, E = 17 MM. AF_09/2020</t>
  </si>
  <si>
    <t>L1 x L2=155,4</t>
  </si>
  <si>
    <t>7.3.1</t>
  </si>
  <si>
    <t>CHAPA/PAINEL DE MADEIRA COMPENSADA RESINADA (MADEIRITE RESINADO ROSA) PARA FORMA DE CONCRETO, DE 2200 x 1100 MM, E = 17 MM</t>
  </si>
  <si>
    <t>L1 x L2=207,6144</t>
  </si>
  <si>
    <t>7.3.2</t>
  </si>
  <si>
    <t>M=358,6632</t>
  </si>
  <si>
    <t>7.3.3</t>
  </si>
  <si>
    <t>M=1435,4298</t>
  </si>
  <si>
    <t>7.3.4</t>
  </si>
  <si>
    <t>KG=32,3232</t>
  </si>
  <si>
    <t>7.3.5</t>
  </si>
  <si>
    <t>H=38,85</t>
  </si>
  <si>
    <t>7.3.6</t>
  </si>
  <si>
    <t>H=183,372</t>
  </si>
  <si>
    <t>7.3.7</t>
  </si>
  <si>
    <t>CHP=9,7902</t>
  </si>
  <si>
    <t>7.3.8</t>
  </si>
  <si>
    <t>CHI=39,627</t>
  </si>
  <si>
    <t>7.4.</t>
  </si>
  <si>
    <t>ARMAÇÃO DE PILAR OU VIGA DE UMA ESTRUTURA CONVENCIONAL DE CONCRETO ARMADO EM UM EDIFÍCIO DE MÚLTIPLOS PAVIMENTOS UTILIZANDO AÇO CA-50 DE 8,0 MM - MONTAGEM. AF_12/2015</t>
  </si>
  <si>
    <t>KG=1234,2352</t>
  </si>
  <si>
    <t>7.4.1</t>
  </si>
  <si>
    <t>UN=917,0367536</t>
  </si>
  <si>
    <t>7.4.2</t>
  </si>
  <si>
    <t>KG=30,85588</t>
  </si>
  <si>
    <t>7.4.3</t>
  </si>
  <si>
    <t>H=14,1937048</t>
  </si>
  <si>
    <t>7.4.4</t>
  </si>
  <si>
    <t>H=87,26042864</t>
  </si>
  <si>
    <t>7.4.5</t>
  </si>
  <si>
    <t>7.5.</t>
  </si>
  <si>
    <t>KG=553,593553333333</t>
  </si>
  <si>
    <t>7.5.1</t>
  </si>
  <si>
    <t>H=5,978810376</t>
  </si>
  <si>
    <t>7.5.2</t>
  </si>
  <si>
    <t>H=42,5713442513333</t>
  </si>
  <si>
    <t>7.6.</t>
  </si>
  <si>
    <t>FABRICAÇÃO DE FÔRMA PARA VIGAS, EM CHAPA DE MADEIRA COMPENSADA RESINADA, E = 17 MM. AF_09/2020</t>
  </si>
  <si>
    <t>L1 x L2=291,895</t>
  </si>
  <si>
    <t>7.6.1</t>
  </si>
  <si>
    <t>L1 x L2=334,51167</t>
  </si>
  <si>
    <t>7.6.2</t>
  </si>
  <si>
    <t>M=48,45457</t>
  </si>
  <si>
    <t>7.6.3</t>
  </si>
  <si>
    <t>M=2029,25404</t>
  </si>
  <si>
    <t>7.6.4</t>
  </si>
  <si>
    <t>KG=46,411305</t>
  </si>
  <si>
    <t>7.6.5</t>
  </si>
  <si>
    <t>H=58,96279</t>
  </si>
  <si>
    <t>7.6.6</t>
  </si>
  <si>
    <t>H=265,916345</t>
  </si>
  <si>
    <t>7.6.7</t>
  </si>
  <si>
    <t>CHP=14,59475</t>
  </si>
  <si>
    <t>7.6.8</t>
  </si>
  <si>
    <t>CHI=69,179115</t>
  </si>
  <si>
    <t>7.7.</t>
  </si>
  <si>
    <t>LAJE PRÉ-MOLDADA UNIDIRECIONAL, BIAPOIADA, PARA PISO, ENCHIMENTO EM CERÂMICA, VIGOTA CONVENCIONAL, ALTURA TOTAL DA LAJE (ENCHIMENTO+CAPA) = (8+4). AF_11/2020</t>
  </si>
  <si>
    <t>l x l=254,1236</t>
  </si>
  <si>
    <t>7.7.1</t>
  </si>
  <si>
    <t>LAJE PRE-MOLDADA CONVENCIONAL (LAJOTAS + VIGOTAS) PARA PISO, UNIDIRECIONAL, SOBRECARGA DE 200 KG/M2, VAO ATE 3,50 M (SEM COLOCACAO)</t>
  </si>
  <si>
    <t>L1 x L2=254,1236</t>
  </si>
  <si>
    <t>7.7.2</t>
  </si>
  <si>
    <t>TABUA  NAO  APARELHADA  *2,5 X 20* CM, EM MACARANDUBA, ANGELIM OU EQUIVALENTE DA REGIAO - BRUTA</t>
  </si>
  <si>
    <t>M=475,211132</t>
  </si>
  <si>
    <t>7.7.3</t>
  </si>
  <si>
    <t>KG=10,164944</t>
  </si>
  <si>
    <t>7.7.4</t>
  </si>
  <si>
    <t>H=127,3159236</t>
  </si>
  <si>
    <t>7.7.5</t>
  </si>
  <si>
    <t>H=89,9597544</t>
  </si>
  <si>
    <t>7.7.6</t>
  </si>
  <si>
    <t>FABRICAÇÃO DE ESCORAS DO TIPO PONTALETE, EM MADEIRA, PARA PÉ-DIREITO SIMPLES. AF_09/2020</t>
  </si>
  <si>
    <t>M=246,499892</t>
  </si>
  <si>
    <t>7.7.7</t>
  </si>
  <si>
    <t>ARMAÇÃO DE LAJE DE UMA ESTRUTURA CONVENCIONAL DE CONCRETO ARMADO EM UMA EDIFICAÇÃO TÉRREA OU SOBRADO UTILIZANDO AÇO CA-60 DE 4,2 MM - MONTAGEM. AF_12/2015</t>
  </si>
  <si>
    <t>KG=307,7436796</t>
  </si>
  <si>
    <t>7.7.8</t>
  </si>
  <si>
    <t>PAREDES E VEDAÇÃO</t>
  </si>
  <si>
    <t>8.1.</t>
  </si>
  <si>
    <t>ALVENARIA DE VEDAÇÃO DE BLOCOS CERÂMICOS FURADOS NA HORIZONTAL DE 9X19X19 CM (ESPESSURA 9 CM) E ARGAMASSA DE ASSENTAMENTO COM PREPARO EM BETONEIRA. AF_12/2021</t>
  </si>
  <si>
    <t>L1 x L2=677,86</t>
  </si>
  <si>
    <t>8.1.1</t>
  </si>
  <si>
    <t>TELA DE ACO SOLDADA GALVANIZADA/ZINCADA PARA ALVENARIA, FIO D = *1,20 A 1,70* MM, MALHA 15 X 15 MM, (C X L) *50 X 7,5* CM</t>
  </si>
  <si>
    <t>M=284,7012</t>
  </si>
  <si>
    <t>8.1.2</t>
  </si>
  <si>
    <t>PINO DE ACO COM FURO, HASTE = 27 MM (ACAO DIRETA)</t>
  </si>
  <si>
    <t>CENTO</t>
  </si>
  <si>
    <t>CENTO=3,3893</t>
  </si>
  <si>
    <t>8.1.3</t>
  </si>
  <si>
    <t>H=1091,3546</t>
  </si>
  <si>
    <t>8.1.4</t>
  </si>
  <si>
    <t>H=545,6773</t>
  </si>
  <si>
    <t>8.2.</t>
  </si>
  <si>
    <t>VERGA MOLDADA IN LOCO EM CONCRETO PARA JANELAS COM MAIS DE 1,5 M DE VÃO. AF_03/2016</t>
  </si>
  <si>
    <t>M=68,4</t>
  </si>
  <si>
    <t>8.2.1</t>
  </si>
  <si>
    <t>L=0,4788</t>
  </si>
  <si>
    <t>8.2.2</t>
  </si>
  <si>
    <t>M=15,048</t>
  </si>
  <si>
    <t>8.2.3</t>
  </si>
  <si>
    <t>UN=410,4</t>
  </si>
  <si>
    <t>8.2.4</t>
  </si>
  <si>
    <t>H=24,624</t>
  </si>
  <si>
    <t>8.2.5</t>
  </si>
  <si>
    <t>H=12,312</t>
  </si>
  <si>
    <t>8.2.6</t>
  </si>
  <si>
    <t>FABRICAÇÃO DE FÔRMA PARA VIGAS, COM MADEIRA SERRADA, E = 25 MM. AF_09/2020</t>
  </si>
  <si>
    <t>L1 x L2=27,36</t>
  </si>
  <si>
    <t>8.2.7</t>
  </si>
  <si>
    <t>KG=54,036</t>
  </si>
  <si>
    <t>8.2.8</t>
  </si>
  <si>
    <t>CONCRETO FCK = 20MPA, TRAÇO 1:2,7:3 (EM MASSA SECA DE CIMENTO/ AREIA MÉDIA/ BRITA 1) - PREPARO MECÂNICO COM BETONEIRA 600 L. AF_05/2021</t>
  </si>
  <si>
    <t>L1 x L2 x H=1,6416</t>
  </si>
  <si>
    <t>8.3.</t>
  </si>
  <si>
    <t>CONTRAVERGA PRÉ-MOLDADA PARA VÃOS DE MAIS DE 1,5 M DE COMPRIMENTO. AF_03/2016</t>
  </si>
  <si>
    <t>8.3.1</t>
  </si>
  <si>
    <t>8.3.2</t>
  </si>
  <si>
    <t>8.3.3</t>
  </si>
  <si>
    <t>ARGAMASSA TRAÇO 1:2:9 (EM VOLUME DE CIMENTO, CAL E AREIA MÉDIA ÚMIDA) PARA EMBOÇO/MASSA ÚNICA/ASSENTAMENTO DE ALVENARIA DE VEDAÇÃO, PREPARO MECÂNICO COM BETONEIRA 600 L. AF_08/2019</t>
  </si>
  <si>
    <t>L1 x L2 x H=0,12996</t>
  </si>
  <si>
    <t>8.3.4</t>
  </si>
  <si>
    <t>H=4,6512</t>
  </si>
  <si>
    <t>8.3.5</t>
  </si>
  <si>
    <t>H=6,4296</t>
  </si>
  <si>
    <t>8.3.6</t>
  </si>
  <si>
    <t>L1 x L2=14,5692</t>
  </si>
  <si>
    <t>8.3.7</t>
  </si>
  <si>
    <t>KG=33,516</t>
  </si>
  <si>
    <t>8.3.8</t>
  </si>
  <si>
    <t>8.4.</t>
  </si>
  <si>
    <t>CHAPISCO APLICADO EM ALVENARIAS E ESTRUTURAS DE CONCRETO INTERNAS, COM COLHER DE PEDREIRO.  ARGAMASSA TRAÇO 1:3 COM PREPARO EM BETONEIRA 400L. AF_06/2014</t>
  </si>
  <si>
    <t>L1 x L2=1355,72</t>
  </si>
  <si>
    <t>8.4.1</t>
  </si>
  <si>
    <t>ARGAMASSA TRAÇO 1:3 (EM VOLUME DE CIMENTO E AREIA GROSSA ÚMIDA) PARA CHAPISCO CONVENCIONAL, PREPARO MECÂNICO COM BETONEIRA 400 L. AF_08/2019</t>
  </si>
  <si>
    <t>L1 x L2 x H=5,694024</t>
  </si>
  <si>
    <t>8.4.2</t>
  </si>
  <si>
    <t>H=94,9004</t>
  </si>
  <si>
    <t>8.4.3</t>
  </si>
  <si>
    <t>H=9,49004</t>
  </si>
  <si>
    <t>8.5.</t>
  </si>
  <si>
    <t>EMBOÇO, PARA RECEBIMENTO DE CERÂMICA, EM ARGAMASSA TRAÇO 1:2:8, PREPARO MECÂNICO COM BETONEIRA 400L, APLICADO MANUALMENTE EM FACES INTERNAS DE PAREDES, PARA AMBIENTE COM ÁREA MENOR QUE 5M2, ESPESSURA DE 10MM, COM EXECUÇÃO DE TALISCAS. AF_06/2014</t>
  </si>
  <si>
    <t>8.5.1</t>
  </si>
  <si>
    <t>ARGAMASSA TRAÇO 1:2:8 (EM VOLUME DE CIMENTO, CAL E AREIA MÉDIA ÚMIDA) PARA EMBOÇO/MASSA ÚNICA/ASSENTAMENTO DE ALVENARIA DE VEDAÇÃO, PREPARO MECÂNICO COM BETONEIRA 400 L. AF_08/2019</t>
  </si>
  <si>
    <t>L1 x L2 x H=28,876836</t>
  </si>
  <si>
    <t>8.5.2</t>
  </si>
  <si>
    <t>H=623,6312</t>
  </si>
  <si>
    <t>8.5.3</t>
  </si>
  <si>
    <t>H=226,40524</t>
  </si>
  <si>
    <t>GESSO</t>
  </si>
  <si>
    <t>9.1.</t>
  </si>
  <si>
    <t>FORRO EM DRYWALL, PARA AMBIENTES RESIDENCIAIS, INCLUSIVE ESTRUTURA DE FIXAÇÃO. AF_05/2017_P</t>
  </si>
  <si>
    <t>l x l=86,95</t>
  </si>
  <si>
    <t>9.1.1</t>
  </si>
  <si>
    <t>PLACA / CHAPA DE GESSO ACARTONADO, STANDARD (ST), COR BRANCA, E = 12,5 MM, 1200 X 2400 MM (L X C)</t>
  </si>
  <si>
    <t>L1 x L2=92,732175</t>
  </si>
  <si>
    <t>9.1.2</t>
  </si>
  <si>
    <t>PERFIL CANALETA, FORMATO C, EM ACO ZINCADO, PARA ESTRUTURA FORRO DRYWALL, E = 0,5 MM, *46 X 18* (L X H), COMPRIMENTO 3 M</t>
  </si>
  <si>
    <t>M=208,68</t>
  </si>
  <si>
    <t>9.1.3</t>
  </si>
  <si>
    <t>PENDURAL OU PRESILHA REGULADORA, EM ACO GALVANIZADO, COM CORPO, MOLA E REBITE, PARA PERFIL TIPO CANALETA DE ESTRUTURA EM FORROS DRYWALL</t>
  </si>
  <si>
    <t>UN=192,35079</t>
  </si>
  <si>
    <t>9.1.4</t>
  </si>
  <si>
    <t>FITA DE PAPEL REFORCADA COM LAMINA DE METAL PARA REFORCO DE CANTOS DE CHAPA DE GESSO PARA DRYWALL</t>
  </si>
  <si>
    <t>M=125,24278</t>
  </si>
  <si>
    <t>9.1.5</t>
  </si>
  <si>
    <t>MASSA DE REJUNTE EM PO PARA DRYWALL, A BASE DE GESSO, SECAGEM RAPIDA, PARA TRATAMENTO DE JUNTAS DE CHAPA DE GESSO (NECESSITA ADICAO DE AGUA)</t>
  </si>
  <si>
    <t>KG=45,23139</t>
  </si>
  <si>
    <t>9.1.6</t>
  </si>
  <si>
    <t>PARAFUSO DRY WALL, EM ACO FOSFATIZADO, CABECA TROMBETA E PONTA AGULHA (TA), COMPRIMENTO 25 MM</t>
  </si>
  <si>
    <t>UN=693,3393</t>
  </si>
  <si>
    <t>9.1.7</t>
  </si>
  <si>
    <t>PARAFUSO ZINCADO, AUTOBROCANTE, FLANGEADO, 4,2 MM X 19 MM</t>
  </si>
  <si>
    <t>CENTO=1,921595</t>
  </si>
  <si>
    <t>9.1.8</t>
  </si>
  <si>
    <t>ARAME GALVANIZADO 6 BWG, D = 5,16 MM (0,157 KG/M), OU 8 BWG, D = 4,19 MM (0,101 KG/M), OU 10 BWG, D = 3,40 MM (0,0713 KG/M)</t>
  </si>
  <si>
    <t>KG=6,182145</t>
  </si>
  <si>
    <t>9.1.9</t>
  </si>
  <si>
    <t>MONTADOR DE ESTRUTURA METÁLICA COM ENCARGOS COMPLEMENTARES</t>
  </si>
  <si>
    <t>H=39,70137</t>
  </si>
  <si>
    <t>9.1.10</t>
  </si>
  <si>
    <t>IMPERMEABILIZAÇÃO</t>
  </si>
  <si>
    <t>10.1.</t>
  </si>
  <si>
    <t>IMPERMEABILIZAÇÃO DE PAREDES COM ARGAMASSA DE CIMENTO E AREIA, COM ADITIVO IMPERMEABILIZANTE, E = 2CM. AF_06/2018</t>
  </si>
  <si>
    <t>l x l=135,2</t>
  </si>
  <si>
    <t>10.1.1</t>
  </si>
  <si>
    <t>ADITIVO IMPERMEABILIZANTE DE PEGA NORMAL PARA ARGAMASSAS E CONCRETOS SEM ARMACAO, LIQUIDO E ISENTO DE CLORETOS</t>
  </si>
  <si>
    <t>L=52,3224</t>
  </si>
  <si>
    <t>10.1.2</t>
  </si>
  <si>
    <t>ARGAMASSA TRAÇO 1:1:6 (EM VOLUME DE CIMENTO, CAL E AREIA MÉDIA ÚMIDA) PARA EMBOÇO/MASSA ÚNICA/ASSENTAMENTO DE ALVENARIA DE VEDAÇÃO, PREPARO MECÂNICO COM BETONEIRA 400 L. AF_08/2019</t>
  </si>
  <si>
    <t>L1 x L2 x H=3,38</t>
  </si>
  <si>
    <t>10.1.3</t>
  </si>
  <si>
    <t>H=117,2184</t>
  </si>
  <si>
    <t>10.1.4</t>
  </si>
  <si>
    <t>H=23,7952</t>
  </si>
  <si>
    <t>COBERTURA</t>
  </si>
  <si>
    <t>11.1.</t>
  </si>
  <si>
    <t>TRAMA DE AÇO COMPOSTA POR TERÇAS PARA TELHADOS DE ATÉ 2 ÁGUAS PARA TELHA ONDULADA DE FIBROCIMENTO, METÁLICA, PLÁSTICA OU TERMOACÚSTICA, INCLUSO TRANSPORTE VERTICAL. AF_07/2019</t>
  </si>
  <si>
    <t>L1 x L2=319,489656261481</t>
  </si>
  <si>
    <t>11.1.1</t>
  </si>
  <si>
    <t>PARAFUSO, COMUM, ASTM A307, SEXTAVADO, DIAMETRO 1/2" (12,7 MM), COMPRIMENTO 1" (25,4 MM)</t>
  </si>
  <si>
    <t>CENTO=2,23642759383037</t>
  </si>
  <si>
    <t>11.1.2</t>
  </si>
  <si>
    <t>PERFIL "U" ENRIJECIDO DE ACO GALVANIZADO, DOBRADO, 150 X 60 X 20 MM, E = 3,00 MM OU 200 X 75 X 25 MM, E = 3,75 MM</t>
  </si>
  <si>
    <t>KG=1384,348680581</t>
  </si>
  <si>
    <t>11.1.3</t>
  </si>
  <si>
    <t>H=68,0512967836955</t>
  </si>
  <si>
    <t>11.1.4</t>
  </si>
  <si>
    <t>H=33,865903563717</t>
  </si>
  <si>
    <t>11.1.5</t>
  </si>
  <si>
    <t>GUINCHO ELÉTRICO DE COLUNA, CAPACIDADE 400 KG, COM MOTO FREIO, MOTOR TRIFÁSICO DE 1,25 CV - CHP DIURNO. AF_03/2016</t>
  </si>
  <si>
    <t>CHP=2,17252966257807</t>
  </si>
  <si>
    <t>11.1.6</t>
  </si>
  <si>
    <t>GUINCHO ELÉTRICO DE COLUNA, CAPACIDADE 400 KG, COM MOTO FREIO, MOTOR TRIFÁSICO DE 1,25 CV - CHI DIURNO. AF_03/2016</t>
  </si>
  <si>
    <t>CHI=3,00320276885792</t>
  </si>
  <si>
    <t>11.2.</t>
  </si>
  <si>
    <t>TELHAMENTO COM TELHA DE AÇO/ALUMÍNIO E = 0,5 MM, COM ATÉ 2 ÁGUAS, INCLUSO IÇAMENTO. AF_07/2019</t>
  </si>
  <si>
    <t>11.2.1</t>
  </si>
  <si>
    <t>TELHA TRAPEZOIDAL EM ACO ZINCADO, SEM PINTURA, ALTURA DE APROXIMADAMENTE 40 MM, ESPESSURA DE 0,50 MM E LARGURA UTIL DE 980 MM</t>
  </si>
  <si>
    <t>L1 x L2=372,524939200887</t>
  </si>
  <si>
    <t>11.2.2</t>
  </si>
  <si>
    <t>HASTE RETA PARA GANCHO DE FERRO GALVANIZADO, COM ROSCA 1/4 " X 30 CM PARA FIXACAO DE TELHA METALICA, INCLUI PORCA E ARRUELAS DE VEDACAO</t>
  </si>
  <si>
    <t>CJ</t>
  </si>
  <si>
    <t>CJ=1325,88207348515</t>
  </si>
  <si>
    <t>11.2.3</t>
  </si>
  <si>
    <t>H=30,9904966573637</t>
  </si>
  <si>
    <t>11.2.4</t>
  </si>
  <si>
    <t>TELHADISTA COM ENCARGOS COMPLEMENTARES</t>
  </si>
  <si>
    <t>H=29,0735587197948</t>
  </si>
  <si>
    <t>11.2.5</t>
  </si>
  <si>
    <t>CHP=0,287540690635333</t>
  </si>
  <si>
    <t>11.2.6</t>
  </si>
  <si>
    <t>CHI=0,415336553139925</t>
  </si>
  <si>
    <t>11.3.</t>
  </si>
  <si>
    <t>RUFO EM CHAPA DE AÇO GALVANIZADO NÚMERO 24, CORTE DE 25 CM, INCLUSO TRANSPORTE VERTICAL. AF_07/2019</t>
  </si>
  <si>
    <t>M=110,5</t>
  </si>
  <si>
    <t>11.3.1</t>
  </si>
  <si>
    <t>SELANTE ELASTICO MONOCOMPONENTE A BASE DE POLIURETANO (PU) PARA JUNTAS DIVERSAS</t>
  </si>
  <si>
    <t>310ML</t>
  </si>
  <si>
    <t>310ML=21,879</t>
  </si>
  <si>
    <t>11.3.2</t>
  </si>
  <si>
    <t>PREGO DE ACO POLIDO COM CABECA 18 X 27 (2 1/2 X 10)</t>
  </si>
  <si>
    <t>KG=0,663</t>
  </si>
  <si>
    <t>11.3.3</t>
  </si>
  <si>
    <t>REBITE DE ALUMINIO VAZADO DE REPUXO, 3,2 X 8 MM (1KG = 1025 UNIDADES)</t>
  </si>
  <si>
    <t>KG=0,1326</t>
  </si>
  <si>
    <t>11.3.4</t>
  </si>
  <si>
    <t>SOLDA EM BARRA DE ESTANHO-CHUMBO 50/50</t>
  </si>
  <si>
    <t>KG=4,9725</t>
  </si>
  <si>
    <t>11.3.5</t>
  </si>
  <si>
    <t>RUFO INTERNO/EXTERNO DE CHAPA DE ACO GALVANIZADA NUM 24, CORTE 25 CM</t>
  </si>
  <si>
    <t>M=116,025</t>
  </si>
  <si>
    <t>11.3.6</t>
  </si>
  <si>
    <t>H=22,8735</t>
  </si>
  <si>
    <t>11.3.7</t>
  </si>
  <si>
    <t>H=12,376</t>
  </si>
  <si>
    <t>11.3.8</t>
  </si>
  <si>
    <t>CHP=1,4586</t>
  </si>
  <si>
    <t>11.3.9</t>
  </si>
  <si>
    <t>CHI=2,02215</t>
  </si>
  <si>
    <t>11.4.</t>
  </si>
  <si>
    <t>CALHA EM CHAPA DE AÇO GALVANIZADO NÚMERO 24, DESENVOLVIMENTO DE 100 CM, INCLUSO TRANSPORTE VERTICAL. AF_07/2019</t>
  </si>
  <si>
    <t>M=31,36</t>
  </si>
  <si>
    <t>11.4.1</t>
  </si>
  <si>
    <t>310ML=5,04896</t>
  </si>
  <si>
    <t>11.4.2</t>
  </si>
  <si>
    <t>KG=0,784</t>
  </si>
  <si>
    <t>11.4.3</t>
  </si>
  <si>
    <t>KG=0,153664</t>
  </si>
  <si>
    <t>11.4.4</t>
  </si>
  <si>
    <t>KG=5,6448</t>
  </si>
  <si>
    <t>11.4.5</t>
  </si>
  <si>
    <t>CALHA QUADRADA DE CHAPA DE ACO GALVANIZADA NUM 24, CORTE 50 CM</t>
  </si>
  <si>
    <t>0</t>
  </si>
  <si>
    <t>M=0</t>
  </si>
  <si>
    <t>11.4.6</t>
  </si>
  <si>
    <t>H=19,85088</t>
  </si>
  <si>
    <t>11.4.7</t>
  </si>
  <si>
    <t>H=16,90304</t>
  </si>
  <si>
    <t>11.4.8</t>
  </si>
  <si>
    <t>CHP=0,413952</t>
  </si>
  <si>
    <t>11.4.9</t>
  </si>
  <si>
    <t>CHI=0,573888</t>
  </si>
  <si>
    <t>INSTALAÇÕES ELÉTRICAS</t>
  </si>
  <si>
    <t>12.1.</t>
  </si>
  <si>
    <t>QUADRO DE DISTRIBUIÇÃO DE ENERGIA EM CHAPA DE AÇO GALVANIZADO, DE EMBUTIR, COM BARRAMENTO TRIFÁSICO, PARA 40 DISJUNTORES DIN 100A - FORNECIMENTO E INSTALAÇÃO. AF_10/2020</t>
  </si>
  <si>
    <t>12.1.1</t>
  </si>
  <si>
    <t>QUADRO DE DISTRIBUICAO COM BARRAMENTO TRIFASICO, DE EMBUTIR, EM CHAPA DE ACO GALVANIZADO, PARA 40 DISJUNTORES DIN, 100 A</t>
  </si>
  <si>
    <t>12.1.2</t>
  </si>
  <si>
    <t>ARGAMASSA TRAÇO 1:1:6 (EM VOLUME DE CIMENTO, CAL E AREIA MÉDIA ÚMIDA) PARA EMBOÇO/MASSA ÚNICA/ASSENTAMENTO DE ALVENARIA DE VEDAÇÃO, PREPARO MANUAL. AF_08/2019</t>
  </si>
  <si>
    <t>L1 x L2 x H=0,0189</t>
  </si>
  <si>
    <t>12.1.3</t>
  </si>
  <si>
    <t>AUXILIAR DE ELETRICISTA COM ENCARGOS COMPLEMENTARES</t>
  </si>
  <si>
    <t>H=0,6384</t>
  </si>
  <si>
    <t>12.1.4</t>
  </si>
  <si>
    <t>ELETRICISTA COM ENCARGOS COMPLEMENTARES</t>
  </si>
  <si>
    <t>12.2.</t>
  </si>
  <si>
    <t>DISJUNTOR BIPOLAR TIPO DIN, CORRENTE NOMINAL DE 20A - FORNECIMENTO E INSTALAÇÃO. AF_10/2020</t>
  </si>
  <si>
    <t>UN=20</t>
  </si>
  <si>
    <t>12.2.1</t>
  </si>
  <si>
    <t>TERMINAL A COMPRESSAO EM COBRE ESTANHADO PARA CABO 4 MM2, 1 FURO E 1 COMPRESSAO, PARA PARAFUSO DE FIXACAO M5</t>
  </si>
  <si>
    <t>UN=40</t>
  </si>
  <si>
    <t>12.2.2</t>
  </si>
  <si>
    <t>DISJUNTOR TIPO DIN/IEC, BIPOLAR DE 6 ATE 32A</t>
  </si>
  <si>
    <t>12.2.3</t>
  </si>
  <si>
    <t>H=2,65</t>
  </si>
  <si>
    <t>12.2.4</t>
  </si>
  <si>
    <t>12.3.</t>
  </si>
  <si>
    <t>PONTO DE ILUMINAÇÃO RESIDENCIAL INCLUINDO INTERRUPTOR SIMPLES, CAIXA ELÉTRICA, ELETRODUTO, CABO, RASGO, QUEBRA E CHUMBAMENTO (EXCLUINDO LUMINÁRIA E LÂMPADA). AF_01/2016</t>
  </si>
  <si>
    <t>UN=42</t>
  </si>
  <si>
    <t>12.3.1</t>
  </si>
  <si>
    <t>RASGO EM ALVENARIA PARA ELETRODUTOS COM DIAMETROS MENORES OU IGUAIS A 40 MM. AF_05/2015</t>
  </si>
  <si>
    <t>M=92,4</t>
  </si>
  <si>
    <t>12.3.2</t>
  </si>
  <si>
    <t>QUEBRA EM ALVENARIA PARA INSTALAÇÃO DE CAIXA DE TOMADA (4X4 OU 4X2). AF_05/2015</t>
  </si>
  <si>
    <t>12.3.3</t>
  </si>
  <si>
    <t>CHUMBAMENTO LINEAR EM ALVENARIA PARA RAMAIS/DISTRIBUIÇÃO COM DIÂMETROS MENORES OU IGUAIS A 40 MM. AF_05/2015</t>
  </si>
  <si>
    <t>12.3.4</t>
  </si>
  <si>
    <t>ELETRODUTO FLEXÍVEL CORRUGADO, PVC, DN 20 MM (1/2"), PARA CIRCUITOS TERMINAIS, INSTALADO EM LAJE - FORNECIMENTO E INSTALAÇÃO. AF_12/2015</t>
  </si>
  <si>
    <t>M=84</t>
  </si>
  <si>
    <t>12.3.5</t>
  </si>
  <si>
    <t>12.3.6</t>
  </si>
  <si>
    <t>M=352,8</t>
  </si>
  <si>
    <t>12.3.7</t>
  </si>
  <si>
    <t>CAIXA OCTOGONAL 3" X 3", PVC, INSTALADA EM LAJE - FORNECIMENTO E INSTALAÇÃO. AF_12/2015</t>
  </si>
  <si>
    <t>UN=15,75</t>
  </si>
  <si>
    <t>12.3.8</t>
  </si>
  <si>
    <t>CAIXA RETANGULAR 4" X 2" MÉDIA (1,30 M DO PISO), PVC, INSTALADA EM PAREDE - FORNECIMENTO E INSTALAÇÃO. AF_12/2015</t>
  </si>
  <si>
    <t>12.3.9</t>
  </si>
  <si>
    <t>INTERRUPTOR SIMPLES (1 MÓDULO), 10A/250V, INCLUINDO SUPORTE E PLACA - FORNECIMENTO E INSTALAÇÃO. AF_12/2015</t>
  </si>
  <si>
    <t>12.4.</t>
  </si>
  <si>
    <t>PONTO DE TOMADA RESIDENCIAL INCLUINDO TOMADA 10A/250V, CAIXA ELÉTRICA, ELETRODUTO, CABO, RASGO, QUEBRA E CHUMBAMENTO. AF_01/2016</t>
  </si>
  <si>
    <t>UN=30</t>
  </si>
  <si>
    <t>12.4.1</t>
  </si>
  <si>
    <t>M=66</t>
  </si>
  <si>
    <t>12.4.2</t>
  </si>
  <si>
    <t>12.4.3</t>
  </si>
  <si>
    <t>12.4.4</t>
  </si>
  <si>
    <t>M=60</t>
  </si>
  <si>
    <t>12.4.5</t>
  </si>
  <si>
    <t>12.4.6</t>
  </si>
  <si>
    <t>CABO DE COBRE FLEXÍVEL ISOLADO, 2,5 MM², ANTI-CHAMA 450/750 V, PARA CIRCUITOS TERMINAIS - FORNECIMENTO E INSTALAÇÃO. AF_12/2015</t>
  </si>
  <si>
    <t>M=378</t>
  </si>
  <si>
    <t>12.4.7</t>
  </si>
  <si>
    <t>UN=11,25</t>
  </si>
  <si>
    <t>12.4.8</t>
  </si>
  <si>
    <t>12.4.9</t>
  </si>
  <si>
    <t>TOMADA MÉDIA DE EMBUTIR (1 MÓDULO), 2P+T 10 A, INCLUINDO SUPORTE E PLACA - FORNECIMENTO E INSTALAÇÃO. AF_12/2015</t>
  </si>
  <si>
    <t>12.5.</t>
  </si>
  <si>
    <t>PONTO DE TOMADA RESIDENCIAL INCLUINDO TOMADA 20A/250V, CAIXA ELÉTRICA, ELETRODUTO, CABO, RASGO, QUEBRA E CHUMBAMENTO. AF_01/2016</t>
  </si>
  <si>
    <t>12.5.1</t>
  </si>
  <si>
    <t>M=44</t>
  </si>
  <si>
    <t>12.5.2</t>
  </si>
  <si>
    <t>12.5.3</t>
  </si>
  <si>
    <t>12.5.4</t>
  </si>
  <si>
    <t>M=40</t>
  </si>
  <si>
    <t>12.5.5</t>
  </si>
  <si>
    <t>12.5.6</t>
  </si>
  <si>
    <t>M=252</t>
  </si>
  <si>
    <t>12.5.7</t>
  </si>
  <si>
    <t>UN=7,5</t>
  </si>
  <si>
    <t>12.5.8</t>
  </si>
  <si>
    <t>12.5.9</t>
  </si>
  <si>
    <t>TOMADA MÉDIA DE EMBUTIR (1 MÓDULO), 2P+T 20 A, INCLUINDO SUPORTE E PLACA - FORNECIMENTO E INSTALAÇÃO. AF_12/2015</t>
  </si>
  <si>
    <t>12.6.</t>
  </si>
  <si>
    <t>LÂMPADA COMPACTA DE LED 10 W, BASE E27 - FORNECIMENTO E INSTALAÇÃO. AF_02/2020</t>
  </si>
  <si>
    <t>12.6.1</t>
  </si>
  <si>
    <t>SOQUETE DE BAQUELITE BASE E27, PARA LAMPADAS</t>
  </si>
  <si>
    <t>12.6.2</t>
  </si>
  <si>
    <t>LAMPADA LED 10 W BIVOLT BRANCA, FORMATO TRADICIONAL (BASE E27)</t>
  </si>
  <si>
    <t>12.6.3</t>
  </si>
  <si>
    <t>H=2,898</t>
  </si>
  <si>
    <t>12.6.4</t>
  </si>
  <si>
    <t>H=6,951</t>
  </si>
  <si>
    <t>12.7.</t>
  </si>
  <si>
    <t>M=1000</t>
  </si>
  <si>
    <t>12.7.1</t>
  </si>
  <si>
    <t>CABO DE COBRE, FLEXIVEL, CLASSE 4 OU 5, ISOLACAO EM PVC/A, ANTICHAMA BWF-B, 1 CONDUTOR, 450/750 V, SECAO NOMINAL 2,5 MM2</t>
  </si>
  <si>
    <t>M=1190</t>
  </si>
  <si>
    <t>12.7.2</t>
  </si>
  <si>
    <t>FITA ISOLANTE ADESIVA ANTICHAMA, USO ATE 750 V, EM ROLO DE 19 MM X 5 M</t>
  </si>
  <si>
    <t>UN=9</t>
  </si>
  <si>
    <t>12.7.3</t>
  </si>
  <si>
    <t>H=30</t>
  </si>
  <si>
    <t>12.7.4</t>
  </si>
  <si>
    <t>12.8.</t>
  </si>
  <si>
    <t>CABO DE COBRE FLEXÍVEL ISOLADO, 6 MM², ANTI-CHAMA 0,6/1,0 KV, PARA CIRCUITOS TERMINAIS - FORNECIMENTO E INSTALAÇÃO. AF_12/2015</t>
  </si>
  <si>
    <t>M=300</t>
  </si>
  <si>
    <t>12.8.1</t>
  </si>
  <si>
    <t>CABO DE COBRE, FLEXIVEL, CLASSE 4 OU 5, ISOLACAO EM PVC/A, ANTICHAMA BWF-B, COBERTURA PVC-ST1, ANTICHAMA BWF-B, 1 CONDUTOR, 0,6/1 KV, SECAO NOMINAL 6 MM2</t>
  </si>
  <si>
    <t>M=357</t>
  </si>
  <si>
    <t>12.8.2</t>
  </si>
  <si>
    <t>UN=2,7</t>
  </si>
  <si>
    <t>12.8.3</t>
  </si>
  <si>
    <t>H=15,6</t>
  </si>
  <si>
    <t>12.8.4</t>
  </si>
  <si>
    <t>12.9.</t>
  </si>
  <si>
    <t>CAIXA DE INSPEÇÃO PARA ATERRAMENTO, CIRCULAR, EM POLIETILENO, DIÂMETRO INTERNO = 0,3 M. AF_12/2020</t>
  </si>
  <si>
    <t>UN=5</t>
  </si>
  <si>
    <t>12.9.1</t>
  </si>
  <si>
    <t>CAIXA DE INSPECAO PARA ATERRAMENTO E PARA RAIOS, EM POLIPROPILENO,  DIAMETRO = 300 MM X ALTURA = 400 MM</t>
  </si>
  <si>
    <t>12.9.2</t>
  </si>
  <si>
    <t>H=0,8465</t>
  </si>
  <si>
    <t>12.9.3</t>
  </si>
  <si>
    <t>12.9.4</t>
  </si>
  <si>
    <t>PREPARO DE FUNDO DE VALA COM LARGURA MENOR QUE 1,5 M, COM CAMADA DE AREIA, LANÇAMENTO MANUAL. AF_08/2020</t>
  </si>
  <si>
    <t>L1 x L2 x H=0,0705</t>
  </si>
  <si>
    <t>INSTALAÇÃO TELEFÔNICA</t>
  </si>
  <si>
    <t>13.1.</t>
  </si>
  <si>
    <t>ELETRODUTO RÍGIDO ROSCÁVEL, PVC, DN 25 MM (3/4"), PARA CIRCUITOS TERMINAIS, INSTALADO EM PAREDE - FORNECIMENTO E INSTALAÇÃO. AF_12/2015</t>
  </si>
  <si>
    <t>M=200</t>
  </si>
  <si>
    <t>13.1.1</t>
  </si>
  <si>
    <t>ELETRODUTO DE PVC RIGIDO ROSCAVEL DE 3/4 ", SEM LUVA</t>
  </si>
  <si>
    <t>M=203,4</t>
  </si>
  <si>
    <t>13.1.2</t>
  </si>
  <si>
    <t>H=34</t>
  </si>
  <si>
    <t>13.1.3</t>
  </si>
  <si>
    <t>13.2.</t>
  </si>
  <si>
    <t>CABO TELEFÔNICO CCI-50 1 PAR, INSTALADO EM ENTRADA DE EDIFICAÇÃO - FORNECIMENTO E INSTALAÇÃO. AF_11/2019</t>
  </si>
  <si>
    <t>13.2.1</t>
  </si>
  <si>
    <t>CABO TELEFONICO CCI 50, 1 PAR, USO INTERNO, SEM BLINDAGEM</t>
  </si>
  <si>
    <t>M=210</t>
  </si>
  <si>
    <t>13.2.2</t>
  </si>
  <si>
    <t>H=12,26</t>
  </si>
  <si>
    <t>13.2.3</t>
  </si>
  <si>
    <t>13.3.</t>
  </si>
  <si>
    <t>CAIXA RETANGULAR 4" X 2" BAIXA (0,30 M DO PISO), PVC, INSTALADA EM PAREDE - FORNECIMENTO E INSTALAÇÃO. AF_12/2015</t>
  </si>
  <si>
    <t>13.3.1</t>
  </si>
  <si>
    <t>CAIXA DE PASSAGEM, EM PVC, DE 4" X 2", PARA ELETRODUTO FLEXIVEL CORRUGADO</t>
  </si>
  <si>
    <t>13.3.2</t>
  </si>
  <si>
    <t>H=2,9</t>
  </si>
  <si>
    <t>13.3.3</t>
  </si>
  <si>
    <t>13.4.</t>
  </si>
  <si>
    <t>QUADRO DE DISTRIBUICAO PARA TELEFONE N.3, 40X40X12CM EM CHAPA METALICA, DE EMBUTIR, SEM ACESSORIOS, PADRAO TELEBRAS, FORNECIMENTO E INSTALAÇÃO. AF_11/2019</t>
  </si>
  <si>
    <t>13.4.1</t>
  </si>
  <si>
    <t>CAIXA DE PASSAGEM/ LUZ / TELEFONIA, DE EMBUTIR,  EM CHAPA DE ACO GALVANIZADO, DIMENSOES 40 X 40 X *12* CM (PADRAO CONCESSIONARIA LOCAL)</t>
  </si>
  <si>
    <t>13.4.2</t>
  </si>
  <si>
    <t>L1 x L2 x H=0,014</t>
  </si>
  <si>
    <t>13.4.3</t>
  </si>
  <si>
    <t>H=0,965</t>
  </si>
  <si>
    <t>13.4.4</t>
  </si>
  <si>
    <t>INSTALAÇÕES HIDRÁULICAS</t>
  </si>
  <si>
    <t>14.1.</t>
  </si>
  <si>
    <t>PONTO DE CONSUMO TERMINAL DE ÁGUA FRIA (SUBRAMAL) COM TUBULAÇÃO DE PVC, DN 25 MM, INSTALADO EM RAMAL DE ÁGUA, INCLUSOS RASGO E CHUMBAMENTO EM ALVENARIA. AF_12/2014</t>
  </si>
  <si>
    <t>14.1.1</t>
  </si>
  <si>
    <t>TUBO, PVC, SOLDÁVEL, DN 25MM, INSTALADO EM RAMAL OU SUB-RAMAL DE ÁGUA - FORNECIMENTO E INSTALAÇÃO. AF_12/2014</t>
  </si>
  <si>
    <t>M=64,2</t>
  </si>
  <si>
    <t>14.1.2</t>
  </si>
  <si>
    <t>JOELHO 90 GRAUS, PVC, SOLDÁVEL, DN 25MM, INSTALADO EM RAMAL OU SUB-RAMAL DE ÁGUA - FORNECIMENTO E INSTALAÇÃO. AF_12/2014</t>
  </si>
  <si>
    <t>UN=35,4</t>
  </si>
  <si>
    <t>14.1.3</t>
  </si>
  <si>
    <t>JOELHO 90 GRAUS COM BUCHA DE LATÃO, PVC, SOLDÁVEL, DN 25MM, X 3/4 INSTALADO EM RAMAL OU SUB-RAMAL DE ÁGUA - FORNECIMENTO E INSTALAÇÃO. AF_12/2014</t>
  </si>
  <si>
    <t>14.1.4</t>
  </si>
  <si>
    <t>TE, PVC, SOLDÁVEL, DN 25MM, INSTALADO EM RAMAL OU SUB-RAMAL DE ÁGUA - FORNECIMENTO E INSTALAÇÃO. AF_12/2014</t>
  </si>
  <si>
    <t>UN=26,7</t>
  </si>
  <si>
    <t>14.1.5</t>
  </si>
  <si>
    <t>RASGO EM ALVENARIA PARA RAMAIS/ DISTRIBUIÇÃO COM DIAMETROS MENORES OU IGUAIS A 40 MM. AF_05/2015</t>
  </si>
  <si>
    <t>14.1.6</t>
  </si>
  <si>
    <t>14.2.</t>
  </si>
  <si>
    <t>KIT CAVALETE PARA MEDIÇÃO DE ÁGUA - ENTRADA PRINCIPAL, EM AÇO GALVANIZADO DN 32 (1 ¼)  FORNECIMENTO E INSTALAÇÃO (EXCLUSIVE HIDRÔMETRO). AF_11/2016</t>
  </si>
  <si>
    <t>14.2.1</t>
  </si>
  <si>
    <t>UN=0,1512</t>
  </si>
  <si>
    <t>14.2.2</t>
  </si>
  <si>
    <t>COTOVELO 90 GRAUS DE FERRO GALVANIZADO, COM ROSCA BSP, DE 1 1/4"</t>
  </si>
  <si>
    <t>UN=4</t>
  </si>
  <si>
    <t>14.2.3</t>
  </si>
  <si>
    <t>NIPLE DE FERRO GALVANIZADO, COM ROSCA BSP, DE 1 1/4"</t>
  </si>
  <si>
    <t>UN=2</t>
  </si>
  <si>
    <t>14.2.4</t>
  </si>
  <si>
    <t>REGISTRO GAVETA BRUTO EM LATAO FORJADO, BITOLA 1 1/4 " (REF 1509)</t>
  </si>
  <si>
    <t>14.2.5</t>
  </si>
  <si>
    <t>TE DE FERRO GALVANIZADO, DE 1 1/4"</t>
  </si>
  <si>
    <t>14.2.6</t>
  </si>
  <si>
    <t>FUNDO ANTICORROSIVO PARA METAIS FERROSOS (ZARCAO)</t>
  </si>
  <si>
    <t>L=0,036</t>
  </si>
  <si>
    <t>14.2.7</t>
  </si>
  <si>
    <t>TUBO ACO GALVANIZADO COM COSTURA, CLASSE MEDIA, DN 1.1/4", E = *3,25* MM, PESO *3,14* KG/M (NBR 5580)</t>
  </si>
  <si>
    <t>M=1,143</t>
  </si>
  <si>
    <t>14.2.8</t>
  </si>
  <si>
    <t>H=5,6168</t>
  </si>
  <si>
    <t>14.2.9</t>
  </si>
  <si>
    <t>14.3.</t>
  </si>
  <si>
    <t>REGISTRO DE GAVETA BRUTO, LATÃO, ROSCÁVEL, 3/4", COM ACABAMENTO E CANOPLA CROMADOS - FORNECIMENTO E INSTALAÇÃO. AF_08/2021</t>
  </si>
  <si>
    <t>UN=10</t>
  </si>
  <si>
    <t>14.3.1</t>
  </si>
  <si>
    <t>UN=0,106</t>
  </si>
  <si>
    <t>14.3.2</t>
  </si>
  <si>
    <t>REGISTRO GAVETA COM ACABAMENTO E CANOPLA CROMADOS, SIMPLES, BITOLA 3/4 " (REF 1509)</t>
  </si>
  <si>
    <t>14.3.3</t>
  </si>
  <si>
    <t>H=2,212</t>
  </si>
  <si>
    <t>14.3.4</t>
  </si>
  <si>
    <t>14.4.</t>
  </si>
  <si>
    <t>REGISTRO DE PRESSÃO BRUTO, LATÃO, ROSCÁVEL, 3/4", COM ACABAMENTO E CANOPLA CROMADOS - FORNECIMENTO E INSTALAÇÃO. AF_08/2021</t>
  </si>
  <si>
    <t>14.4.1</t>
  </si>
  <si>
    <t>UN=0,0424</t>
  </si>
  <si>
    <t>14.4.2</t>
  </si>
  <si>
    <t>REGISTRO PRESSAO COM ACABAMENTO E CANOPLA CROMADA, SIMPLES, BITOLA 3/4 " (REF 1416)</t>
  </si>
  <si>
    <t>14.4.3</t>
  </si>
  <si>
    <t>H=0,8848</t>
  </si>
  <si>
    <t>14.4.4</t>
  </si>
  <si>
    <t>14.5.</t>
  </si>
  <si>
    <t>CAIXA D´ÁGUA EM POLIETILENO, 2000 LITROS - FORNECIMENTO E INSTALAÇÃO. AF_06/2021</t>
  </si>
  <si>
    <t>14.5.1</t>
  </si>
  <si>
    <t>CAIXA D'AGUA EM POLIETILENO 2000 LITROS, COM TAMPA</t>
  </si>
  <si>
    <t>14.5.2</t>
  </si>
  <si>
    <t>H=0,2686</t>
  </si>
  <si>
    <t>14.5.3</t>
  </si>
  <si>
    <t>INSTALAÇÕES SANITÁRIAS</t>
  </si>
  <si>
    <t>15.1.</t>
  </si>
  <si>
    <t>CAIXA DE GORDURA PEQUENA (CAPACIDADE: 19 L), CIRCULAR, EM PVC, DIÂMETRO INTERNO= 0,3 M. AF_12/2020</t>
  </si>
  <si>
    <t>UN=7</t>
  </si>
  <si>
    <t>15.1.1</t>
  </si>
  <si>
    <t>CAIXA DE GORDURA EM PVC, DIAMETRO MINIMO 300 MM, DIAMETRO DE SAIDA 100 MM, CAPACIDADE  APROXIMADA 18 LITROS, COM TAMPA E CESTO</t>
  </si>
  <si>
    <t>15.1.2</t>
  </si>
  <si>
    <t>H=2,4318</t>
  </si>
  <si>
    <t>15.1.3</t>
  </si>
  <si>
    <t>15.1.4</t>
  </si>
  <si>
    <t>L1 x L2 x H=0,0987</t>
  </si>
  <si>
    <t>15.2.</t>
  </si>
  <si>
    <t>CAIXA SIFONADA, PVC, DN 100 X 100 X 50 MM, JUNTA ELÁSTICA, FORNECIDA E INSTALADA EM RAMAL DE DESCARGA OU EM RAMAL DE ESGOTO SANITÁRIO. AF_12/2014</t>
  </si>
  <si>
    <t>15.2.1</t>
  </si>
  <si>
    <t>ADESIVO PLASTICO PARA PVC, FRASCO COM *850* GR</t>
  </si>
  <si>
    <t>UN=0,0296</t>
  </si>
  <si>
    <t>15.2.2</t>
  </si>
  <si>
    <t>ANEL BORRACHA PARA TUBO ESGOTO PREDIAL, DN 50 MM (NBR 5688)</t>
  </si>
  <si>
    <t>15.2.3</t>
  </si>
  <si>
    <t>CAIXA SIFONADA PVC, 100 X 100 X 50 MM, COM GRELHA REDONDA, BRANCA</t>
  </si>
  <si>
    <t>15.2.4</t>
  </si>
  <si>
    <t>PASTA LUBRIFICANTE PARA TUBOS E CONEXOES COM JUNTA ELASTICA, EMBALAGEM DE *400* GR (USO EM PVC, ACO, POLIETILENO E OUTROS)</t>
  </si>
  <si>
    <t>UN=0,04</t>
  </si>
  <si>
    <t>15.2.5</t>
  </si>
  <si>
    <t>SOLUCAO PREPARADORA / LIMPADORA PARA PVC, FRASCO COM 1000 CM3</t>
  </si>
  <si>
    <t>UN=0,045</t>
  </si>
  <si>
    <t>15.2.6</t>
  </si>
  <si>
    <t>LIXA D'AGUA EM FOLHA, GRAO 100</t>
  </si>
  <si>
    <t>UN=0,128</t>
  </si>
  <si>
    <t>15.2.7</t>
  </si>
  <si>
    <t>H=0,5</t>
  </si>
  <si>
    <t>15.2.8</t>
  </si>
  <si>
    <t>15.3.</t>
  </si>
  <si>
    <t>RALO SIFONADO, PVC, DN 100 X 40 MM, JUNTA SOLDÁVEL, FORNECIDO E INSTALADO EM RAMAL DE DESCARGA OU EM RAMAL DE ESGOTO SANITÁRIO. AF_12/2014</t>
  </si>
  <si>
    <t>15.3.1</t>
  </si>
  <si>
    <t>UN=0,049</t>
  </si>
  <si>
    <t>15.3.2</t>
  </si>
  <si>
    <t>RALO SIFONADO CILINDRICO, PVC, 100 X 40 MM,  COM GRELHA REDONDA BRANCA</t>
  </si>
  <si>
    <t>15.3.3</t>
  </si>
  <si>
    <t>UN=0,075</t>
  </si>
  <si>
    <t>15.3.4</t>
  </si>
  <si>
    <t>UN=0,17</t>
  </si>
  <si>
    <t>15.3.5</t>
  </si>
  <si>
    <t>H=0,7</t>
  </si>
  <si>
    <t>15.3.6</t>
  </si>
  <si>
    <t>15.4.</t>
  </si>
  <si>
    <t>TUBO PVC, SERIE NORMAL, ESGOTO PREDIAL, DN 100 MM, FORNECIDO E INSTALADO EM RAMAL DE DESCARGA OU RAMAL DE ESGOTO SANITÁRIO. AF_12/2014</t>
  </si>
  <si>
    <t>M=100</t>
  </si>
  <si>
    <t>15.4.1</t>
  </si>
  <si>
    <t>UN=3,63</t>
  </si>
  <si>
    <t>15.4.2</t>
  </si>
  <si>
    <t>TUBO PVC  SERIE NORMAL, DN 100 MM, PARA ESGOTO  PREDIAL (NBR 5688)</t>
  </si>
  <si>
    <t>M=105</t>
  </si>
  <si>
    <t>15.4.3</t>
  </si>
  <si>
    <t>UN=5,93</t>
  </si>
  <si>
    <t>15.4.4</t>
  </si>
  <si>
    <t>UN=24,7</t>
  </si>
  <si>
    <t>15.4.5</t>
  </si>
  <si>
    <t>H=74</t>
  </si>
  <si>
    <t>15.4.6</t>
  </si>
  <si>
    <t>15.5.</t>
  </si>
  <si>
    <t>CURVA CURTA 90 GRAUS, PVC, SERIE NORMAL, ESGOTO PREDIAL, DN 100 MM, JUNTA ELÁSTICA, FORNECIDO E INSTALADO EM RAMAL DE DESCARGA OU RAMAL DE ESGOTO SANITÁRIO. AF_12/2014</t>
  </si>
  <si>
    <t>UN=11</t>
  </si>
  <si>
    <t>15.5.1</t>
  </si>
  <si>
    <t>ANEL BORRACHA PARA TUBO ESGOTO PREDIAL, DN 100 MM (NBR 5688)</t>
  </si>
  <si>
    <t>15.5.2</t>
  </si>
  <si>
    <t>CURVA PVC CURTA 90 GRAUS, 100 MM, PARA ESGOTO PREDIAL</t>
  </si>
  <si>
    <t>15.5.3</t>
  </si>
  <si>
    <t>UN=0,506</t>
  </si>
  <si>
    <t>15.5.4</t>
  </si>
  <si>
    <t>H=2,75</t>
  </si>
  <si>
    <t>15.5.5</t>
  </si>
  <si>
    <t>15.6.</t>
  </si>
  <si>
    <t>JOELHO 45 GRAUS, PVC, SERIE NORMAL, ESGOTO PREDIAL, DN 100 MM, JUNTA ELÁSTICA, FORNECIDO E INSTALADO EM RAMAL DE DESCARGA OU RAMAL DE ESGOTO SANITÁRIO. AF_12/2014</t>
  </si>
  <si>
    <t>15.6.1</t>
  </si>
  <si>
    <t>15.6.2</t>
  </si>
  <si>
    <t>JOELHO PVC, SOLDAVEL, PB, 45 GRAUS, DN 100 MM, PARA ESGOTO PREDIAL</t>
  </si>
  <si>
    <t>15.6.3</t>
  </si>
  <si>
    <t>UN=0,184</t>
  </si>
  <si>
    <t>15.6.4</t>
  </si>
  <si>
    <t>H=1</t>
  </si>
  <si>
    <t>15.6.5</t>
  </si>
  <si>
    <t>15.7.</t>
  </si>
  <si>
    <t>JUNÇÃO SIMPLES, PVC, SERIE NORMAL, ESGOTO PREDIAL, DN 100 X 100 MM, JUNTA ELÁSTICA, FORNECIDO E INSTALADO EM RAMAL DE DESCARGA OU RAMAL DE ESGOTO SANITÁRIO. AF_12/2014</t>
  </si>
  <si>
    <t>15.7.1</t>
  </si>
  <si>
    <t>15.7.2</t>
  </si>
  <si>
    <t>JUNCAO SIMPLES, PVC, 45 GRAUS, DN 100 X 100 MM, SERIE NORMAL PARA ESGOTO PREDIAL</t>
  </si>
  <si>
    <t>15.7.3</t>
  </si>
  <si>
    <t>UN=0,92</t>
  </si>
  <si>
    <t>15.7.4</t>
  </si>
  <si>
    <t>H=3,3</t>
  </si>
  <si>
    <t>15.7.5</t>
  </si>
  <si>
    <t>15.8.</t>
  </si>
  <si>
    <t>TE, PVC, SERIE NORMAL, ESGOTO PREDIAL, DN 100 X 100 MM, JUNTA ELÁSTICA, FORNECIDO E INSTALADO EM RAMAL DE DESCARGA OU RAMAL DE ESGOTO SANITÁRIO. AF_12/2014</t>
  </si>
  <si>
    <t>UN=6</t>
  </si>
  <si>
    <t>15.8.1</t>
  </si>
  <si>
    <t>UN=12</t>
  </si>
  <si>
    <t>15.8.2</t>
  </si>
  <si>
    <t>TE SANITARIO, PVC, DN 100 X 100 MM, SERIE NORMAL, PARA ESGOTO PREDIAL</t>
  </si>
  <si>
    <t>15.8.3</t>
  </si>
  <si>
    <t>UN=0,552</t>
  </si>
  <si>
    <t>15.8.4</t>
  </si>
  <si>
    <t>H=1,98</t>
  </si>
  <si>
    <t>15.8.5</t>
  </si>
  <si>
    <t>15.9.</t>
  </si>
  <si>
    <t>LUVA DE CORRER, PVC, SERIE NORMAL, ESGOTO PREDIAL, DN 100 MM, JUNTA ELÁSTICA, FORNECIDO E INSTALADO EM RAMAL DE DESCARGA OU RAMAL DE ESGOTO SANITÁRIO. AF_12/2014</t>
  </si>
  <si>
    <t>15.9.1</t>
  </si>
  <si>
    <t>15.9.2</t>
  </si>
  <si>
    <t>LUVA DE CORRER, PVC, DN 100 MM, PARA ESGOTO PREDIAL</t>
  </si>
  <si>
    <t>15.9.3</t>
  </si>
  <si>
    <t>15.9.4</t>
  </si>
  <si>
    <t>H=0,68</t>
  </si>
  <si>
    <t>15.9.5</t>
  </si>
  <si>
    <t>INSTALAÇÕES METAIS e ACESSÓRIOS</t>
  </si>
  <si>
    <t>16.1.</t>
  </si>
  <si>
    <t>VASO SANITÁRIO SIFONADO COM CAIXA ACOPLADA LOUÇA BRANCA - FORNECIMENTO E INSTALAÇÃO. AF_01/2020</t>
  </si>
  <si>
    <t>UN=8</t>
  </si>
  <si>
    <t>16.1.1</t>
  </si>
  <si>
    <t>PARAFUSO NIQUELADO COM ACABAMENTO CROMADO PARA FIXAR PECA SANITARIA, INCLUI PORCA CEGA, ARRUELA E BUCHA DE NYLON TAMANHO S-10</t>
  </si>
  <si>
    <t>UN=16</t>
  </si>
  <si>
    <t>16.1.2</t>
  </si>
  <si>
    <t>ANEL DE VEDACAO, PVC FLEXIVEL, 100 MM, PARA SAIDA DE BACIA / VASO SANITARIO</t>
  </si>
  <si>
    <t>16.1.3</t>
  </si>
  <si>
    <t>BACIA SANITARIA (VASO) COM CAIXA ACOPLADA, SIFAO APARENTE, DE LOUCA BRANCA (SEM ASSENTO)</t>
  </si>
  <si>
    <t>16.1.4</t>
  </si>
  <si>
    <t>REJUNTE EPOXI, QUALQUER COR</t>
  </si>
  <si>
    <t>KG=0,7048</t>
  </si>
  <si>
    <t>16.1.5</t>
  </si>
  <si>
    <t>H=6,2328</t>
  </si>
  <si>
    <t>16.1.6</t>
  </si>
  <si>
    <t>H=3,5072</t>
  </si>
  <si>
    <t>16.2.</t>
  </si>
  <si>
    <t>CHUVEIRO ELÉTRICO COMUM CORPO PLÁSTICO, TIPO DUCHA  FORNECIMENTO E INSTALAÇÃO. AF_01/2020</t>
  </si>
  <si>
    <t>16.2.1</t>
  </si>
  <si>
    <t>CHUVEIRO COMUM EM PLASTICO BRANCO, COM CANO, 3 TEMPERATURAS, 5500 W (110/220 V)</t>
  </si>
  <si>
    <t>16.2.2</t>
  </si>
  <si>
    <t>FITA VEDA ROSCA EM ROLOS DE 18 MM X 10 M (L X C)</t>
  </si>
  <si>
    <t>UN=0,084</t>
  </si>
  <si>
    <t>16.2.3</t>
  </si>
  <si>
    <t>H=1,7868</t>
  </si>
  <si>
    <t>16.2.4</t>
  </si>
  <si>
    <t>H=0,5628</t>
  </si>
  <si>
    <t>16.3.</t>
  </si>
  <si>
    <t>LAVATÓRIO LOUÇA BRANCA COM COLUNA, *44 X 35,5* CM, PADRÃO POPULAR, INCLUSO SIFÃO FLEXÍVEL EM PVC, VÁLVULA E ENGATE FLEXÍVEL 30CM EM PLÁSTICO E COM TORNEIRA CROMADA PADRÃO POPULAR - FORNECIMENTO E INSTALAÇÃO. AF_01/2020</t>
  </si>
  <si>
    <t>16.3.1</t>
  </si>
  <si>
    <t>VÁLVULA EM PLÁSTICO 1 PARA PIA, TANQUE OU LAVATÓRIO, COM OU SEM LADRÃO - FORNECIMENTO E INSTALAÇÃO. AF_01/2020</t>
  </si>
  <si>
    <t>16.3.2</t>
  </si>
  <si>
    <t>SIFÃO DO TIPO FLEXÍVEL EM PVC 1  X 1.1/2  - FORNECIMENTO E INSTALAÇÃO. AF_01/2020</t>
  </si>
  <si>
    <t>16.3.3</t>
  </si>
  <si>
    <t>ENGATE FLEXÍVEL EM PLÁSTICO BRANCO, 1/2 X 30CM - FORNECIMENTO E INSTALAÇÃO. AF_01/2020</t>
  </si>
  <si>
    <t>16.3.4</t>
  </si>
  <si>
    <t>LAVATÓRIO LOUÇA BRANCA COM COLUNA, *44 X 35,5* CM, PADRÃO POPULAR - FORNECIMENTO E INSTALAÇÃO. AF_01/2020</t>
  </si>
  <si>
    <t>16.3.5</t>
  </si>
  <si>
    <t>TORNEIRA CROMADA DE MESA, 1/2 OU 3/4, PARA LAVATÓRIO, PADRÃO POPULAR - FORNECIMENTO E INSTALAÇÃO. AF_01/2020</t>
  </si>
  <si>
    <t>16.4.</t>
  </si>
  <si>
    <t>BANCADA DE MÁRMORE SINTÉTICO, DE 120 X 60CM, COM CUBA INTEGRADA - FORNECIMENTO E INSTALAÇÃO. AF_01/2020</t>
  </si>
  <si>
    <t>16.4.1</t>
  </si>
  <si>
    <t>BANCADA DE MARMORE SINTETICO COM UMA CUBA, 120 X *60* CM</t>
  </si>
  <si>
    <t>16.4.2</t>
  </si>
  <si>
    <t>MASSA PLASTICA PARA MARMORE/GRANITO</t>
  </si>
  <si>
    <t>KG=0,0692</t>
  </si>
  <si>
    <t>16.4.3</t>
  </si>
  <si>
    <t>BUCHA DE NYLON SEM ABA S10, COM PARAFUSO DE 6,10 X 65 MM EM ACO ZINCADO COM ROSCA SOBERBA, CABECA CHATA E FENDA PHILLIPS</t>
  </si>
  <si>
    <t>16.4.4</t>
  </si>
  <si>
    <t>KG=0,0936</t>
  </si>
  <si>
    <t>16.4.5</t>
  </si>
  <si>
    <t>SUPORTE MAO-FRANCESA EM ACO, ABAS IGUAIS 40 CM, CAPACIDADE MINIMA 70 KG, BRANCO</t>
  </si>
  <si>
    <t>16.4.6</t>
  </si>
  <si>
    <t>H=0,8254</t>
  </si>
  <si>
    <t>16.4.7</t>
  </si>
  <si>
    <t>H=0,6359</t>
  </si>
  <si>
    <t>16.5.</t>
  </si>
  <si>
    <t>TORNEIRA CROMADA TUBO MÓVEL, DE MESA, 1/2 OU 3/4, PARA PIA DE COZINHA, PADRÃO ALTO - FORNECIMENTO E INSTALAÇÃO. AF_01/2020</t>
  </si>
  <si>
    <t>16.5.1</t>
  </si>
  <si>
    <t>UN=0,21</t>
  </si>
  <si>
    <t>16.5.2</t>
  </si>
  <si>
    <t>TORNEIRA METALICA CROMADA, DE MESA/BANCADA, PARA COZINHA, BICA MOVEL, COM AREJADOR, 1/2 " OU 3/4 " (REF 1167 / 1168)</t>
  </si>
  <si>
    <t>16.5.3</t>
  </si>
  <si>
    <t>H=1,667</t>
  </si>
  <si>
    <t>16.5.4</t>
  </si>
  <si>
    <t>H=0,525</t>
  </si>
  <si>
    <t>16.6.</t>
  </si>
  <si>
    <t>SIFÃO DO TIPO GARRAFA/COPO EM PVC 1.1/4  X 1.1/2 - FORNECIMENTO E INSTALAÇÃO. AF_01/2020</t>
  </si>
  <si>
    <t>16.6.1</t>
  </si>
  <si>
    <t>UN=0,42</t>
  </si>
  <si>
    <t>16.6.2</t>
  </si>
  <si>
    <t>SIFAO PLASTICO TIPO COPO PARA TANQUE, 1.1/4 X 1.1/2 "</t>
  </si>
  <si>
    <t>16.6.3</t>
  </si>
  <si>
    <t>H=1,356</t>
  </si>
  <si>
    <t>16.6.4</t>
  </si>
  <si>
    <t>H=0,427</t>
  </si>
  <si>
    <t>16.7.</t>
  </si>
  <si>
    <t>VÁLVULA EM PLÁSTICO CROMADO TIPO AMERICANA 3.1/2 X 1.1/2 SEM ADAPTADOR PARA PIA - FORNECIMENTO E INSTALAÇÃO. AF_01/2020</t>
  </si>
  <si>
    <t>16.7.1</t>
  </si>
  <si>
    <t>UN=0,48</t>
  </si>
  <si>
    <t>16.7.2</t>
  </si>
  <si>
    <t>VALVULA EM PLASTICO CROMADO TIPO AMERICANA PARA PIA DE COZINHA 3.1/2 " X 1.1/2 ", SEM ADAPTADOR</t>
  </si>
  <si>
    <t>16.7.3</t>
  </si>
  <si>
    <t>H=1,232</t>
  </si>
  <si>
    <t>16.7.4</t>
  </si>
  <si>
    <t>H=0,388</t>
  </si>
  <si>
    <t>REVESTIMENTOS</t>
  </si>
  <si>
    <t>17.1.</t>
  </si>
  <si>
    <t>REVESTIMENTO CERÂMICO PARA PISO COM PLACAS TIPO ESMALTADA EXTRA DE DIMENSÕES 45X45 CM APLICADA EM AMBIENTES DE ÁREA MENOR QUE 5 M2. AF_06/2014</t>
  </si>
  <si>
    <t>L1 x L2=592,882</t>
  </si>
  <si>
    <t>17.1.1</t>
  </si>
  <si>
    <t>PISO EM CERAMICA ESMALTADA EXTRA, PEI MAIOR OU IGUAL A 4, FORMATO MENOR OU IGUAL A 2025 CM2</t>
  </si>
  <si>
    <t>L1 x L2=652,1702</t>
  </si>
  <si>
    <t>17.1.2</t>
  </si>
  <si>
    <t>ARGAMASSA COLANTE AC I PARA CERAMICAS</t>
  </si>
  <si>
    <t>KG=3640,29548</t>
  </si>
  <si>
    <t>17.1.3</t>
  </si>
  <si>
    <t>REJUNTE CIMENTICIO, QUALQUER COR</t>
  </si>
  <si>
    <t>KG=112,64758</t>
  </si>
  <si>
    <t>17.1.4</t>
  </si>
  <si>
    <t>AZULEJISTA OU LADRILHISTA COM ENCARGOS COMPLEMENTARES</t>
  </si>
  <si>
    <t>H=486,16324</t>
  </si>
  <si>
    <t>17.1.5</t>
  </si>
  <si>
    <t>H=183,79342</t>
  </si>
  <si>
    <t>17.2.</t>
  </si>
  <si>
    <t>REVESTIMENTO CERÂMICO PARA PAREDES INTERNAS COM PLACAS TIPO ESMALTADA EXTRA  DE DIMENSÕES 33X45 CM APLICADAS EM AMBIENTES DE ÁREA MAIOR QUE 5 M² A MEIA ALTURA DAS PAREDES. AF_06/2014</t>
  </si>
  <si>
    <t>l x l=66</t>
  </si>
  <si>
    <t>17.2.1</t>
  </si>
  <si>
    <t>REVESTIMENTO EM CERAMICA ESMALTADA EXTRA, PEI MENOR OU IGUAL A 3, FORMATO MENOR OU IGUAL A 2025 CM2</t>
  </si>
  <si>
    <t>L1 x L2=71,94</t>
  </si>
  <si>
    <t>17.2.2</t>
  </si>
  <si>
    <t>KG=405,24</t>
  </si>
  <si>
    <t>17.2.3</t>
  </si>
  <si>
    <t>KG=14,52</t>
  </si>
  <si>
    <t>17.2.4</t>
  </si>
  <si>
    <t>H=60,06</t>
  </si>
  <si>
    <t>17.2.5</t>
  </si>
  <si>
    <t>H=30,36</t>
  </si>
  <si>
    <t>17.3.</t>
  </si>
  <si>
    <t>SOLEIRA EM GRANITO, LARGURA 15 CM, ESPESSURA 2,0 CM. AF_09/2020</t>
  </si>
  <si>
    <t>M=29,6</t>
  </si>
  <si>
    <t>17.3.1</t>
  </si>
  <si>
    <t>SOLEIRA EM GRANITO, POLIDO, TIPO ANDORINHA/ QUARTZ/ CASTELO/ CORUMBA OU OUTROS EQUIVALENTES DA REGIAO, L= *15* CM, E=  *2,0* CM</t>
  </si>
  <si>
    <t>17.3.2</t>
  </si>
  <si>
    <t>ARGAMASSA COLANTE TIPO AC III</t>
  </si>
  <si>
    <t>KG=38,184</t>
  </si>
  <si>
    <t>17.3.3</t>
  </si>
  <si>
    <t>MARMORISTA/GRANITEIRO COM ENCARGOS COMPLEMENTARES</t>
  </si>
  <si>
    <t>H=16,1912</t>
  </si>
  <si>
    <t>17.3.4</t>
  </si>
  <si>
    <t>H=8,0808</t>
  </si>
  <si>
    <t>17.4.</t>
  </si>
  <si>
    <t>APLICAÇÃO MANUAL DE GESSO DESEMPENADO (SEM TALISCAS) EM TETO DE AMBIENTES DE ÁREA MAIOR QUE 10M², ESPESSURA DE 0,5CM. AF_06/2014</t>
  </si>
  <si>
    <t>L1 x L2=290</t>
  </si>
  <si>
    <t>17.4.1</t>
  </si>
  <si>
    <t>GESSO EM PO PARA REVESTIMENTOS/MOLDURAS/SANCAS E USO GERAL</t>
  </si>
  <si>
    <t>KG=2798,5</t>
  </si>
  <si>
    <t>17.4.2</t>
  </si>
  <si>
    <t>GESSEIRO COM ENCARGOS COMPLEMENTARES</t>
  </si>
  <si>
    <t>H=87</t>
  </si>
  <si>
    <t>17.4.3</t>
  </si>
  <si>
    <t>H=17,4</t>
  </si>
  <si>
    <t>PISOS INTERNOS E EXTERNOS</t>
  </si>
  <si>
    <t>18.1.</t>
  </si>
  <si>
    <t>L1 x L2=293,7056</t>
  </si>
  <si>
    <t>18.1.1</t>
  </si>
  <si>
    <t>H=79,82918208</t>
  </si>
  <si>
    <t>18.1.2</t>
  </si>
  <si>
    <t>H=21,76358496</t>
  </si>
  <si>
    <t>18.1.3</t>
  </si>
  <si>
    <t>CONCRETO MAGRO PARA LASTRO, TRAÇO 1:4,5:4,5 (EM MASSA SECA DE CIMENTO/ AREIA MÉDIA/ BRITA 1) - PREPARO MECÂNICO COM BETONEIRA 600 L. AF_05/2021</t>
  </si>
  <si>
    <t>L1 x L2 x H=16,5943664</t>
  </si>
  <si>
    <t>18.2.</t>
  </si>
  <si>
    <t>CONTRAPISO EM ARGAMASSA TRAÇO 1:4 (CIMENTO E AREIA), PREPARO MECÂNICO COM BETONEIRA 400 L, APLICADO EM ÁREAS SECAS SOBRE LAJE, ADERIDO, ACABAMENTO NÃO REFORÇADO, ESPESSURA 2CM. AF_07/2021</t>
  </si>
  <si>
    <t>18.2.1</t>
  </si>
  <si>
    <t>CIMENTO PORTLAND COMPOSTO CP II-32</t>
  </si>
  <si>
    <t>KG=146,8528</t>
  </si>
  <si>
    <t>18.2.2</t>
  </si>
  <si>
    <t>ADITIVO ADESIVO LIQUIDO PARA ARGAMASSAS DE REVESTIMENTOS CIMENTICIOS</t>
  </si>
  <si>
    <t>L=61,678176</t>
  </si>
  <si>
    <t>18.2.3</t>
  </si>
  <si>
    <t>ARGAMASSA TRAÇO 1:4 (EM VOLUME DE CIMENTO E AREIA MÉDIA ÚMIDA) PARA CONTRAPISO, PREPARO MECÂNICO COM BETONEIRA 400 L. AF_08/2019</t>
  </si>
  <si>
    <t>L1 x L2 x H=9,1048736</t>
  </si>
  <si>
    <t>18.2.4</t>
  </si>
  <si>
    <t>H=62,8529984</t>
  </si>
  <si>
    <t>18.2.5</t>
  </si>
  <si>
    <t>H=31,4264992</t>
  </si>
  <si>
    <t>ESQUADRIAS</t>
  </si>
  <si>
    <t>19.1.</t>
  </si>
  <si>
    <t>KIT DE PORTA DE MADEIRA PARA PINTURA, SEMI-OCA (LEVE OU MÉDIA), PADRÃO POPULAR, 80X210CM, ESPESSURA DE 3,5CM, ITENS INCLUSOS: DOBRADIÇAS, MONTAGEM E INSTALAÇÃO DO BATENTE, FECHADURA COM EXECUÇÃO DO FURO - FORNECIMENTO E INSTALAÇÃO. AF_12/2019</t>
  </si>
  <si>
    <t>19.1.1</t>
  </si>
  <si>
    <t>PORTA DE MADEIRA PARA PINTURA, SEMI-OCA (LEVE OU MÉDIA), 80X210CM, ESPESSURA DE 3,5CM, INCLUSO DOBRADIÇAS - FORNECIMENTO E INSTALAÇÃO. AF_12/2019</t>
  </si>
  <si>
    <t>19.1.2</t>
  </si>
  <si>
    <t>BATENTE PARA PORTA DE MADEIRA, FIXAÇÃO COM ARGAMASSA, PADRÃO POPULAR. FORNECIMENTO E INSTALAÇÃO. AF_12/2019_P</t>
  </si>
  <si>
    <t>19.1.3</t>
  </si>
  <si>
    <t>FECHADURA DE EMBUTIR COM CILINDRO, EXTERNA, COMPLETA, ACABAMENTO PADRÃO POPULAR, INCLUSO EXECUÇÃO DE FURO - FORNECIMENTO E INSTALAÇÃO. AF_12/2019</t>
  </si>
  <si>
    <t>19.1.4</t>
  </si>
  <si>
    <t>ALIZAR DE 5X1,5CM PARA PORTA FIXADO COM PREGOS, PADRÃO POPULAR - FORNECIMENTO E INSTALAÇÃO. AF_12/2019</t>
  </si>
  <si>
    <t>M=160</t>
  </si>
  <si>
    <t>19.2.</t>
  </si>
  <si>
    <t>JANELA DE ALUMÍNIO DE CORRER COM 2 FOLHAS PARA VIDROS, COM VIDROS, BATENTE, ACABAMENTO COM ACETATO OU BRILHANTE E FERRAGENS. EXCLUSIVE ALIZAR E CONTRAMARCO. FORNECIMENTO E INSTALAÇÃO. AF_12/2019</t>
  </si>
  <si>
    <t>l x l=51,32</t>
  </si>
  <si>
    <t>19.2.1</t>
  </si>
  <si>
    <t>PARAFUSO DE ACO ZINCADO COM ROSCA SOBERBA, CABECA CHATA E FENDA SIMPLES, DIAMETRO 4,2 MM, COMPRIMENTO * 32 * MM</t>
  </si>
  <si>
    <t>UN=472,144</t>
  </si>
  <si>
    <t>19.2.2</t>
  </si>
  <si>
    <t>JANELA DE CORRER, EM ALUMINIO PERFIL 25, 100 X 120 CM (A X L), 2 FLS MOVEIS,  SEM BANDEIRA, ACABAMENTO BRANCO OU BRILHANTE, BATENTE DE 6 A 7 CM, COM VIDRO, SEM GUARNICAO</t>
  </si>
  <si>
    <t>UN=42,764956</t>
  </si>
  <si>
    <t>19.2.3</t>
  </si>
  <si>
    <t>SILICONE ACETICO USO GERAL INCOLOR 280 G</t>
  </si>
  <si>
    <t>UN=31,987756</t>
  </si>
  <si>
    <t>19.2.4</t>
  </si>
  <si>
    <t>H=26,63508</t>
  </si>
  <si>
    <t>19.2.5</t>
  </si>
  <si>
    <t>H=13,29188</t>
  </si>
  <si>
    <t>PINTURA</t>
  </si>
  <si>
    <t>20.1.</t>
  </si>
  <si>
    <t>APLICAÇÃO MANUAL DE FUNDO SELADOR ACRÍLICO EM PANOS CEGOS DE FACHADA (SEM PRESENÇA DE VÃOS) DE EDIFÍCIOS DE MÚLTIPLOS PAVIMENTOS. AF_06/2014</t>
  </si>
  <si>
    <t>20.1.1</t>
  </si>
  <si>
    <t>SELADOR ACRILICO OPACO PREMIUM INTERIOR/EXTERIOR</t>
  </si>
  <si>
    <t>L=216,9152</t>
  </si>
  <si>
    <t>20.1.2</t>
  </si>
  <si>
    <t>PINTOR COM ENCARGOS COMPLEMENTARES</t>
  </si>
  <si>
    <t>H=33,893</t>
  </si>
  <si>
    <t>20.1.3</t>
  </si>
  <si>
    <t>H=8,13432</t>
  </si>
  <si>
    <t>20.2.</t>
  </si>
  <si>
    <t>L1 x L2=1645,72</t>
  </si>
  <si>
    <t>20.2.1</t>
  </si>
  <si>
    <t>L=543,0876</t>
  </si>
  <si>
    <t>20.2.2</t>
  </si>
  <si>
    <t>H=307,74964</t>
  </si>
  <si>
    <t>20.2.3</t>
  </si>
  <si>
    <t>H=113,55468</t>
  </si>
  <si>
    <t>20.3.</t>
  </si>
  <si>
    <t>APLICAÇÃO MANUAL DE MASSA ACRÍLICA EM PAREDES EXTERNAS DE CASAS, DUAS DEMÃOS. AF_05/2017</t>
  </si>
  <si>
    <t>L1 x L2=967,86</t>
  </si>
  <si>
    <t>20.3.1</t>
  </si>
  <si>
    <t>LIXA EM FOLHA PARA PAREDE OU MADEIRA, NUMERO 120, COR VERMELHA</t>
  </si>
  <si>
    <t>UN=96,786</t>
  </si>
  <si>
    <t>20.3.2</t>
  </si>
  <si>
    <t>MASSA ACRILICA PARA SUPERFICIES INTERNAS E EXTERNAS</t>
  </si>
  <si>
    <t>KG=1501,9638624</t>
  </si>
  <si>
    <t>20.3.3</t>
  </si>
  <si>
    <t>H=552,64806</t>
  </si>
  <si>
    <t>20.3.4</t>
  </si>
  <si>
    <t>H=138,40398</t>
  </si>
  <si>
    <t>CONCRETO POLIDO</t>
  </si>
  <si>
    <t>21.1.</t>
  </si>
  <si>
    <t>EXECUÇÃO DE PASSEIOS E ÁREA DE EXERCÍCIO À CÉU ABERTO</t>
  </si>
  <si>
    <t>l x l=202,21</t>
  </si>
  <si>
    <t>21.1.1</t>
  </si>
  <si>
    <t>ED-9317</t>
  </si>
  <si>
    <t>PISO EM CONCRETO, PREPARADO EM OBRA COM BETONEIRA, FCK 10MPA, SEM ARMAÇÃO, ACABAMENTO RÚSTICO, ESP. 5CM, INCLUSIVE FORNECIMENTO, LANÇAMENTO, ADENSAMENTO, SARRAFEAMENTO, EXCLUSIVE JUNTA DE DILATAÇÃO</t>
  </si>
  <si>
    <t>L1 x L2=202,21</t>
  </si>
  <si>
    <t>21.1.2</t>
  </si>
  <si>
    <t>PIS-POL-010</t>
  </si>
  <si>
    <t>POLIMENTO MECÂNICO DE PISO EM CONCRETO COM NIVELAMENTO A LASER (NÍVEL ZERO)</t>
  </si>
  <si>
    <t>SERVIÇOS EXTERNOS</t>
  </si>
  <si>
    <t>22.1.</t>
  </si>
  <si>
    <t>EXECUÇÃO DE PASSEIO EM PISO INTERTRAVADO, COM BLOCO RETANGULAR COR NATURAL DE 20 X 10 CM, ESPESSURA 6 CM. AF_12/2015</t>
  </si>
  <si>
    <t>l x l=105,51</t>
  </si>
  <si>
    <t>22.1.1</t>
  </si>
  <si>
    <t>AREIA MEDIA - POSTO JAZIDA/FORNECEDOR (RETIRADO NA JAZIDA, SEM TRANSPORTE)</t>
  </si>
  <si>
    <t>L1 x L2 x H=5,992968</t>
  </si>
  <si>
    <t>22.1.2</t>
  </si>
  <si>
    <t>PO DE PEDRA (POSTO PEDREIRA/FORNECEDOR, SEM FRETE)</t>
  </si>
  <si>
    <t>L1 x L2 x H=0,685815</t>
  </si>
  <si>
    <t>22.1.3</t>
  </si>
  <si>
    <t>BLOQUETE/PISO INTERTRAVADO DE CONCRETO - MODELO ONDA/16 FACES/RETANGULAR/TIJOLINHO/PAVER/HOLANDES/PARALELEPIPEDO, 20 CM X 10 CM, E = 6 CM, RESISTENCIA DE 35 MPA (NBR 9781), COR NATURAL</t>
  </si>
  <si>
    <t>L1 x L2=110,648337</t>
  </si>
  <si>
    <t>22.1.4</t>
  </si>
  <si>
    <t>CALCETEIRO COM ENCARGOS COMPLEMENTARES</t>
  </si>
  <si>
    <t>H=41,940225</t>
  </si>
  <si>
    <t>22.1.5</t>
  </si>
  <si>
    <t>22.1.6</t>
  </si>
  <si>
    <t>PLACA VIBRATÓRIA REVERSÍVEL COM MOTOR 4 TEMPOS A GASOLINA, FORÇA CENTRÍFUGA DE 25 KN (2500 KGF), POTÊNCIA 5,5 CV - CHP DIURNO. AF_08/2015</t>
  </si>
  <si>
    <t>CHP=0,432591</t>
  </si>
  <si>
    <t>22.1.7</t>
  </si>
  <si>
    <t>PLACA VIBRATÓRIA REVERSÍVEL COM MOTOR 4 TEMPOS A GASOLINA, FORÇA CENTRÍFUGA DE 25 KN (2500 KGF), POTÊNCIA 5,5 CV - CHI DIURNO. AF_08/2015</t>
  </si>
  <si>
    <t>CHI=20,542797</t>
  </si>
  <si>
    <t>22.1.8</t>
  </si>
  <si>
    <t>CORTADORA DE PISO COM MOTOR 4 TEMPOS A GASOLINA, POTÊNCIA DE 13 HP, COM DISCO DE CORTE DIAMANTADO SEGMENTADO PARA CONCRETO, DIÂMETRO DE 350 MM, FURO DE 1" (14 X 1") - CHP DIURNO. AF_08/2015</t>
  </si>
  <si>
    <t>CHP=5,096133</t>
  </si>
  <si>
    <t>22.1.9</t>
  </si>
  <si>
    <t>CORTADORA DE PISO COM MOTOR 4 TEMPOS A GASOLINA, POTÊNCIA DE 13 HP, COM DISCO DE CORTE DIAMANTADO SEGMENTADO PARA CONCRETO, DIÂMETRO DE 350 MM, FURO DE 1" (14 X 1") - CHI DIURNO. AF_08/2015</t>
  </si>
  <si>
    <t>CHI=15,868704</t>
  </si>
  <si>
    <t>22.2.</t>
  </si>
  <si>
    <t>PLANTIO DE GRAMA EM PAVIMENTO CONCREGRAMA. AF_05/2018</t>
  </si>
  <si>
    <t>l x l=400</t>
  </si>
  <si>
    <t>22.2.1</t>
  </si>
  <si>
    <t>GRAMA ESMERALDA OU SAO CARLOS OU CURITIBANA, EM PLACAS, SEM PLANTIO</t>
  </si>
  <si>
    <t>L1 x L2=254,88</t>
  </si>
  <si>
    <t>22.2.2</t>
  </si>
  <si>
    <t>TERRA VEGETAL (GRANEL)</t>
  </si>
  <si>
    <t>L1 x L2 x H=17,84</t>
  </si>
  <si>
    <t>22.2.3</t>
  </si>
  <si>
    <t>H=76,92</t>
  </si>
  <si>
    <t>22.2.4</t>
  </si>
  <si>
    <t>JARDINEIRO COM ENCARGOS COMPLEMENTARES</t>
  </si>
  <si>
    <t>H=19,24</t>
  </si>
  <si>
    <t>ultimaln</t>
  </si>
  <si>
    <t>ULTIMO ITEM</t>
  </si>
  <si>
    <t>Material</t>
  </si>
  <si>
    <t>Mão de obra</t>
  </si>
  <si>
    <t>TOTAL GERAL DA OBRA</t>
  </si>
  <si>
    <t>VAZIO</t>
  </si>
  <si>
    <t>Valor do M2 da obra (custo)</t>
  </si>
  <si>
    <t>BDI</t>
  </si>
  <si>
    <t>BDI%</t>
  </si>
  <si>
    <t>Valor do M2 (BDI)</t>
  </si>
  <si>
    <t>TOTAL GERAL COM BDI</t>
  </si>
  <si>
    <t>Valor do M2 da obra (total)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</si>
</sst>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Red]#,##0.00"/>
    <numFmt numFmtId="165" formatCode="&quot;R$&quot;#,##0.00"/>
    <numFmt numFmtId="166" formatCode="0;[Red]0"/>
  </numFmts>
  <fonts count="23" x14ac:knownFonts="1">
    <font>
      <sz val="11"/>
      <color theme="1"/>
      <name val="Calibri"/>
      <family val="2"/>
      <scheme val="minor"/>
    </font>
    <font>
      <sz val="11"/>
      <color theme="1"/>
      <name val="Calibri"/>
      <family val="2"/>
      <scheme val="minor"/>
    </font>
    <font>
      <b/>
      <sz val="11"/>
      <color theme="1"/>
      <name val="Calibri"/>
      <family val="2"/>
      <scheme val="minor"/>
    </font>
    <font>
      <sz val="11"/>
      <color theme="0"/>
      <name val="Calibri"/>
      <family val="2"/>
      <scheme val="minor"/>
    </font>
    <font>
      <sz val="11"/>
      <name val="Calibri"/>
      <family val="2"/>
      <scheme val="minor"/>
    </font>
    <font>
      <sz val="10"/>
      <name val="Arial"/>
      <family val="2"/>
    </font>
    <font>
      <b/>
      <sz val="11"/>
      <name val="Calibri"/>
      <family val="2"/>
      <scheme val="minor"/>
    </font>
    <font>
      <sz val="10"/>
      <color theme="1"/>
      <name val="Calibri"/>
      <family val="2"/>
      <scheme val="minor"/>
    </font>
    <font>
      <b/>
      <sz val="9"/>
      <color theme="1"/>
      <name val="Calibri"/>
      <family val="2"/>
      <scheme val="minor"/>
    </font>
    <font>
      <b/>
      <sz val="10"/>
      <name val="Arial"/>
      <family val="2"/>
    </font>
    <font>
      <b/>
      <sz val="16"/>
      <name val="Calibri"/>
      <family val="2"/>
      <scheme val="minor"/>
    </font>
    <font>
      <b/>
      <sz val="10"/>
      <name val="Calibri"/>
      <family val="2"/>
      <scheme val="minor"/>
    </font>
    <font>
      <sz val="10"/>
      <name val="Calibri"/>
      <family val="2"/>
      <scheme val="minor"/>
    </font>
    <font>
      <b/>
      <sz val="10"/>
      <color rgb="FF00B050"/>
      <name val="Calibri"/>
      <family val="2"/>
      <scheme val="minor"/>
    </font>
    <font>
      <sz val="9"/>
      <name val="Calibri"/>
      <family val="2"/>
      <scheme val="minor"/>
    </font>
    <font>
      <b/>
      <sz val="9"/>
      <name val="Calibri"/>
      <family val="2"/>
      <scheme val="minor"/>
    </font>
    <font>
      <b/>
      <sz val="10"/>
      <name val="Arial Narrow"/>
      <family val="2"/>
    </font>
    <font>
      <sz val="9"/>
      <color theme="0"/>
      <name val="Calibri"/>
      <family val="2"/>
      <scheme val="minor"/>
    </font>
    <font>
      <b/>
      <sz val="10"/>
      <color theme="0"/>
      <name val="Calibri"/>
      <family val="2"/>
      <scheme val="minor"/>
    </font>
    <font>
      <sz val="10"/>
      <color theme="0"/>
      <name val="Calibri"/>
      <family val="2"/>
      <scheme val="minor"/>
    </font>
    <font>
      <b/>
      <sz val="12"/>
      <name val="Calibri"/>
      <family val="2"/>
      <scheme val="minor"/>
    </font>
    <font>
      <b/>
      <sz val="14"/>
      <color rgb="FF00B050"/>
      <name val="Calibri"/>
      <family val="2"/>
      <scheme val="minor"/>
    </font>
    <font>
      <b/>
      <sz val="10"/>
      <color theme="0" tint="-0.14999847407452621"/>
      <name val="Calibri"/>
      <family val="2"/>
      <scheme val="minor"/>
    </font>
  </fonts>
  <fills count="9">
    <fill>
      <patternFill patternType="none"/>
    </fill>
    <fill>
      <patternFill patternType="gray125"/>
    </fill>
    <fill>
      <patternFill patternType="solid">
        <fgColor theme="0"/>
        <bgColor indexed="64"/>
      </patternFill>
    </fill>
    <fill>
      <patternFill patternType="solid">
        <fgColor indexed="22"/>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2"/>
        <bgColor indexed="64"/>
      </patternFill>
    </fill>
  </fills>
  <borders count="3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medium">
        <color indexed="64"/>
      </bottom>
      <diagonal/>
    </border>
    <border>
      <left/>
      <right style="thin">
        <color indexed="64"/>
      </right>
      <top/>
      <bottom style="medium">
        <color indexed="64"/>
      </bottom>
      <diagonal/>
    </border>
  </borders>
  <cellStyleXfs count="3">
    <xf numFmtId="0" fontId="0" fillId="0" borderId="0"/>
    <xf numFmtId="9" fontId="1" fillId="0" borderId="0" applyFont="0" applyFill="0" applyBorder="0" applyAlignment="0" applyProtection="0"/>
    <xf numFmtId="0" fontId="5" fillId="0" borderId="0"/>
  </cellStyleXfs>
  <cellXfs count="188">
    <xf numFmtId="0" fontId="0" fillId="0" borderId="0" xfId="0"/>
    <xf numFmtId="0" fontId="0" fillId="2" borderId="1" xfId="0" applyFont="1" applyFill="1" applyBorder="1" applyAlignment="1" applyProtection="1">
      <alignment vertical="center"/>
      <protection locked="0"/>
    </xf>
    <xf numFmtId="0" fontId="0" fillId="2" borderId="2" xfId="0" applyFont="1" applyFill="1" applyBorder="1" applyAlignment="1" applyProtection="1">
      <alignment vertical="center"/>
      <protection locked="0"/>
    </xf>
    <xf numFmtId="0" fontId="4" fillId="2" borderId="2" xfId="0" applyFont="1" applyFill="1" applyBorder="1" applyAlignment="1" applyProtection="1">
      <alignment vertical="center"/>
      <protection locked="0"/>
    </xf>
    <xf numFmtId="0" fontId="6" fillId="2" borderId="2" xfId="2" applyFont="1" applyFill="1" applyBorder="1" applyAlignment="1" applyProtection="1">
      <alignment vertical="center"/>
      <protection locked="0"/>
    </xf>
    <xf numFmtId="0" fontId="6" fillId="2" borderId="3" xfId="2" applyFont="1" applyFill="1" applyBorder="1" applyAlignment="1" applyProtection="1">
      <alignment horizontal="right" vertical="center"/>
      <protection locked="0"/>
    </xf>
    <xf numFmtId="0" fontId="7" fillId="2" borderId="4" xfId="0" applyFont="1" applyFill="1" applyBorder="1" applyAlignment="1" applyProtection="1">
      <alignment horizontal="center" vertical="center"/>
      <protection locked="0"/>
    </xf>
    <xf numFmtId="0" fontId="6" fillId="2" borderId="0" xfId="2" applyFont="1" applyFill="1" applyBorder="1" applyAlignment="1" applyProtection="1">
      <alignment vertical="center"/>
      <protection locked="0"/>
    </xf>
    <xf numFmtId="0" fontId="6" fillId="2" borderId="0" xfId="2" applyFont="1" applyFill="1" applyBorder="1" applyAlignment="1" applyProtection="1">
      <alignment horizontal="center" vertical="center"/>
      <protection locked="0"/>
    </xf>
    <xf numFmtId="0" fontId="4" fillId="2" borderId="0" xfId="0" applyFont="1" applyFill="1" applyBorder="1" applyAlignment="1" applyProtection="1">
      <alignment horizontal="right" vertical="center"/>
      <protection locked="0"/>
    </xf>
    <xf numFmtId="0" fontId="6" fillId="2" borderId="5" xfId="2" applyFont="1" applyFill="1" applyBorder="1" applyAlignment="1" applyProtection="1">
      <alignment vertical="center"/>
      <protection locked="0"/>
    </xf>
    <xf numFmtId="0" fontId="6" fillId="2" borderId="8" xfId="2" applyFont="1" applyFill="1" applyBorder="1" applyAlignment="1" applyProtection="1">
      <alignment horizontal="left" vertical="center"/>
      <protection locked="0"/>
    </xf>
    <xf numFmtId="0" fontId="0" fillId="2" borderId="5" xfId="0" applyFont="1" applyFill="1" applyBorder="1" applyAlignment="1" applyProtection="1">
      <alignment vertical="center"/>
      <protection locked="0"/>
    </xf>
    <xf numFmtId="17" fontId="6" fillId="2" borderId="8" xfId="2" applyNumberFormat="1" applyFont="1" applyFill="1" applyBorder="1" applyAlignment="1" applyProtection="1">
      <alignment horizontal="left" vertical="center"/>
      <protection locked="0"/>
    </xf>
    <xf numFmtId="0" fontId="2" fillId="2" borderId="5" xfId="0" applyFont="1" applyFill="1" applyBorder="1" applyAlignment="1" applyProtection="1">
      <alignment vertical="center"/>
      <protection locked="0"/>
    </xf>
    <xf numFmtId="2" fontId="6" fillId="0" borderId="8" xfId="2" applyNumberFormat="1" applyFont="1" applyFill="1" applyBorder="1" applyAlignment="1" applyProtection="1">
      <alignment horizontal="center" vertical="center"/>
      <protection locked="0"/>
    </xf>
    <xf numFmtId="0" fontId="5" fillId="2" borderId="4" xfId="0" applyFont="1" applyFill="1" applyBorder="1" applyAlignment="1" applyProtection="1">
      <alignment horizontal="center" vertical="center"/>
      <protection locked="0"/>
    </xf>
    <xf numFmtId="0" fontId="5" fillId="2" borderId="0" xfId="0" applyFont="1" applyFill="1" applyBorder="1" applyAlignment="1" applyProtection="1">
      <alignment horizontal="center" vertical="center"/>
      <protection locked="0"/>
    </xf>
    <xf numFmtId="0" fontId="5" fillId="2" borderId="0" xfId="0" applyFont="1" applyFill="1" applyBorder="1" applyAlignment="1" applyProtection="1">
      <alignment vertical="center"/>
      <protection locked="0"/>
    </xf>
    <xf numFmtId="0" fontId="9" fillId="2" borderId="5" xfId="0" applyFont="1" applyFill="1" applyBorder="1" applyAlignment="1" applyProtection="1">
      <alignment vertical="center"/>
      <protection locked="0"/>
    </xf>
    <xf numFmtId="0" fontId="6" fillId="0" borderId="8" xfId="2" applyFont="1" applyFill="1" applyBorder="1" applyAlignment="1" applyProtection="1">
      <alignment horizontal="center" vertical="center"/>
      <protection locked="0"/>
    </xf>
    <xf numFmtId="0" fontId="7" fillId="2" borderId="9" xfId="0" applyFont="1" applyFill="1" applyBorder="1" applyAlignment="1" applyProtection="1">
      <alignment horizontal="center" vertical="center"/>
      <protection locked="0"/>
    </xf>
    <xf numFmtId="0" fontId="10" fillId="2" borderId="10" xfId="2" applyFont="1" applyFill="1" applyBorder="1" applyAlignment="1" applyProtection="1">
      <alignment vertical="center"/>
      <protection locked="0"/>
    </xf>
    <xf numFmtId="0" fontId="10" fillId="2" borderId="10" xfId="2" applyFont="1" applyFill="1" applyBorder="1" applyAlignment="1" applyProtection="1">
      <alignment horizontal="center" vertical="center"/>
      <protection locked="0"/>
    </xf>
    <xf numFmtId="0" fontId="4" fillId="2" borderId="10" xfId="0" applyFont="1" applyFill="1" applyBorder="1" applyAlignment="1" applyProtection="1">
      <alignment horizontal="right" vertical="center"/>
      <protection locked="0"/>
    </xf>
    <xf numFmtId="0" fontId="6" fillId="2" borderId="11" xfId="0" applyFont="1" applyFill="1" applyBorder="1" applyAlignment="1" applyProtection="1">
      <alignment vertical="center"/>
      <protection locked="0"/>
    </xf>
    <xf numFmtId="0" fontId="6" fillId="0" borderId="14" xfId="2" applyFont="1" applyFill="1" applyBorder="1" applyAlignment="1" applyProtection="1">
      <alignment horizontal="center" vertical="center"/>
      <protection locked="0"/>
    </xf>
    <xf numFmtId="0" fontId="11" fillId="3" borderId="15" xfId="2" applyFont="1" applyFill="1" applyBorder="1" applyAlignment="1" applyProtection="1">
      <alignment vertical="center"/>
      <protection hidden="1"/>
    </xf>
    <xf numFmtId="0" fontId="11" fillId="3" borderId="16" xfId="2" applyFont="1" applyFill="1" applyBorder="1" applyAlignment="1" applyProtection="1">
      <alignment vertical="center"/>
      <protection hidden="1"/>
    </xf>
    <xf numFmtId="0" fontId="6" fillId="3" borderId="17" xfId="2" applyFont="1" applyFill="1" applyBorder="1" applyAlignment="1" applyProtection="1">
      <alignment horizontal="right" vertical="center"/>
      <protection hidden="1"/>
    </xf>
    <xf numFmtId="10" fontId="6" fillId="3" borderId="17" xfId="2" applyNumberFormat="1" applyFont="1" applyFill="1" applyBorder="1" applyAlignment="1" applyProtection="1">
      <alignment horizontal="right" vertical="center"/>
      <protection hidden="1"/>
    </xf>
    <xf numFmtId="0" fontId="11" fillId="5" borderId="6" xfId="2" applyNumberFormat="1" applyFont="1" applyFill="1" applyBorder="1" applyAlignment="1" applyProtection="1">
      <alignment horizontal="center" vertical="center" wrapText="1"/>
      <protection hidden="1"/>
    </xf>
    <xf numFmtId="1" fontId="11" fillId="6" borderId="7" xfId="2" applyNumberFormat="1" applyFont="1" applyFill="1" applyBorder="1" applyAlignment="1" applyProtection="1">
      <alignment horizontal="center" vertical="center" wrapText="1"/>
      <protection locked="0"/>
    </xf>
    <xf numFmtId="164" fontId="11" fillId="7" borderId="7" xfId="2" applyNumberFormat="1" applyFont="1" applyFill="1" applyBorder="1" applyAlignment="1" applyProtection="1">
      <alignment horizontal="left" vertical="center" wrapText="1"/>
      <protection hidden="1"/>
    </xf>
    <xf numFmtId="164" fontId="11" fillId="7" borderId="7" xfId="2" applyNumberFormat="1" applyFont="1" applyFill="1" applyBorder="1" applyAlignment="1" applyProtection="1">
      <alignment horizontal="center" vertical="center" wrapText="1"/>
      <protection hidden="1"/>
    </xf>
    <xf numFmtId="164" fontId="11" fillId="7" borderId="7" xfId="2" applyNumberFormat="1" applyFont="1" applyFill="1" applyBorder="1" applyAlignment="1" applyProtection="1">
      <alignment horizontal="right" vertical="center" wrapText="1"/>
      <protection hidden="1"/>
    </xf>
    <xf numFmtId="0" fontId="6" fillId="7" borderId="7" xfId="0" applyFont="1" applyFill="1" applyBorder="1" applyAlignment="1" applyProtection="1">
      <alignment horizontal="right" vertical="center" wrapText="1"/>
      <protection hidden="1"/>
    </xf>
    <xf numFmtId="2" fontId="11" fillId="6" borderId="7" xfId="2" applyNumberFormat="1" applyFont="1" applyFill="1" applyBorder="1" applyAlignment="1" applyProtection="1">
      <alignment horizontal="right" vertical="center" wrapText="1"/>
      <protection locked="0"/>
    </xf>
    <xf numFmtId="164" fontId="11" fillId="7" borderId="7" xfId="2" applyNumberFormat="1" applyFont="1" applyFill="1" applyBorder="1" applyAlignment="1" applyProtection="1">
      <alignment vertical="center" wrapText="1"/>
      <protection hidden="1"/>
    </xf>
    <xf numFmtId="49" fontId="11" fillId="5" borderId="7" xfId="2" applyNumberFormat="1" applyFont="1" applyFill="1" applyBorder="1" applyAlignment="1" applyProtection="1">
      <alignment horizontal="center" vertical="center" wrapText="1"/>
      <protection hidden="1"/>
    </xf>
    <xf numFmtId="0" fontId="11" fillId="5" borderId="7" xfId="2" applyFont="1" applyFill="1" applyBorder="1" applyAlignment="1" applyProtection="1">
      <alignment horizontal="left" vertical="center" wrapText="1"/>
      <protection locked="0"/>
    </xf>
    <xf numFmtId="0" fontId="11" fillId="5" borderId="7" xfId="2" applyFont="1" applyFill="1" applyBorder="1" applyAlignment="1" applyProtection="1">
      <alignment vertical="center" wrapText="1"/>
      <protection hidden="1"/>
    </xf>
    <xf numFmtId="0" fontId="11" fillId="5" borderId="7" xfId="2" applyFont="1" applyFill="1" applyBorder="1" applyAlignment="1" applyProtection="1">
      <alignment horizontal="right" vertical="center" wrapText="1"/>
      <protection hidden="1"/>
    </xf>
    <xf numFmtId="0" fontId="11" fillId="5" borderId="20" xfId="2" applyFont="1" applyFill="1" applyBorder="1" applyAlignment="1" applyProtection="1">
      <alignment horizontal="right" vertical="center" wrapText="1"/>
      <protection hidden="1"/>
    </xf>
    <xf numFmtId="164" fontId="13" fillId="5" borderId="20" xfId="2" applyNumberFormat="1" applyFont="1" applyFill="1" applyBorder="1" applyAlignment="1" applyProtection="1">
      <alignment vertical="center" wrapText="1"/>
      <protection hidden="1"/>
    </xf>
    <xf numFmtId="164" fontId="11" fillId="7" borderId="7" xfId="2" applyNumberFormat="1" applyFont="1" applyFill="1" applyBorder="1" applyAlignment="1" applyProtection="1">
      <alignment horizontal="left" vertical="center" wrapText="1"/>
      <protection locked="0"/>
    </xf>
    <xf numFmtId="164" fontId="11" fillId="7" borderId="7" xfId="2" applyNumberFormat="1" applyFont="1" applyFill="1" applyBorder="1" applyAlignment="1" applyProtection="1">
      <alignment horizontal="center" vertical="center" wrapText="1"/>
      <protection locked="0"/>
    </xf>
    <xf numFmtId="164" fontId="11" fillId="8" borderId="7" xfId="2" applyNumberFormat="1" applyFont="1" applyFill="1" applyBorder="1" applyAlignment="1" applyProtection="1">
      <alignment horizontal="right" vertical="center" wrapText="1"/>
      <protection locked="0"/>
    </xf>
    <xf numFmtId="164" fontId="11" fillId="8" borderId="7" xfId="2" applyNumberFormat="1" applyFont="1" applyFill="1" applyBorder="1" applyAlignment="1" applyProtection="1">
      <alignment horizontal="right" vertical="center" wrapText="1"/>
      <protection hidden="1"/>
    </xf>
    <xf numFmtId="1" fontId="14" fillId="6" borderId="7" xfId="2" applyNumberFormat="1" applyFont="1" applyFill="1" applyBorder="1" applyAlignment="1" applyProtection="1">
      <alignment horizontal="center" vertical="center" wrapText="1"/>
      <protection locked="0"/>
    </xf>
    <xf numFmtId="164" fontId="14" fillId="0" borderId="7" xfId="2" applyNumberFormat="1" applyFont="1" applyFill="1" applyBorder="1" applyAlignment="1" applyProtection="1">
      <alignment horizontal="left" vertical="center" wrapText="1"/>
      <protection locked="0"/>
    </xf>
    <xf numFmtId="164" fontId="14" fillId="0" borderId="7" xfId="2" applyNumberFormat="1" applyFont="1" applyFill="1" applyBorder="1" applyAlignment="1" applyProtection="1">
      <alignment horizontal="center" vertical="center" wrapText="1"/>
      <protection locked="0"/>
    </xf>
    <xf numFmtId="164" fontId="14" fillId="0" borderId="7" xfId="2" applyNumberFormat="1" applyFont="1" applyFill="1" applyBorder="1" applyAlignment="1" applyProtection="1">
      <alignment horizontal="right" vertical="center" wrapText="1"/>
      <protection locked="0"/>
    </xf>
    <xf numFmtId="164" fontId="14" fillId="6" borderId="7" xfId="2" applyNumberFormat="1" applyFont="1" applyFill="1" applyBorder="1" applyAlignment="1" applyProtection="1">
      <alignment horizontal="right" vertical="center" wrapText="1"/>
      <protection locked="0"/>
    </xf>
    <xf numFmtId="164" fontId="12" fillId="2" borderId="7" xfId="2" applyNumberFormat="1" applyFont="1" applyFill="1" applyBorder="1" applyAlignment="1" applyProtection="1">
      <alignment horizontal="right" vertical="center" wrapText="1"/>
      <protection hidden="1"/>
    </xf>
    <xf numFmtId="164" fontId="14" fillId="0" borderId="7" xfId="2" applyNumberFormat="1" applyFont="1" applyFill="1" applyBorder="1" applyAlignment="1" applyProtection="1">
      <alignment horizontal="right" vertical="center" wrapText="1"/>
      <protection hidden="1"/>
    </xf>
    <xf numFmtId="164" fontId="14" fillId="0" borderId="7" xfId="2" applyNumberFormat="1" applyFont="1" applyFill="1" applyBorder="1" applyAlignment="1" applyProtection="1">
      <alignment vertical="center" wrapText="1"/>
      <protection hidden="1"/>
    </xf>
    <xf numFmtId="164" fontId="14" fillId="0" borderId="7" xfId="2" applyNumberFormat="1" applyFont="1" applyFill="1" applyBorder="1" applyAlignment="1" applyProtection="1">
      <alignment horizontal="left" vertical="center" wrapText="1"/>
      <protection hidden="1"/>
    </xf>
    <xf numFmtId="164" fontId="14" fillId="0" borderId="7" xfId="2" applyNumberFormat="1" applyFont="1" applyFill="1" applyBorder="1" applyAlignment="1" applyProtection="1">
      <alignment horizontal="center" vertical="center" wrapText="1"/>
      <protection hidden="1"/>
    </xf>
    <xf numFmtId="164" fontId="14" fillId="6" borderId="15" xfId="2" applyNumberFormat="1" applyFont="1" applyFill="1" applyBorder="1" applyAlignment="1" applyProtection="1">
      <alignment horizontal="right" vertical="center" wrapText="1"/>
      <protection locked="0"/>
    </xf>
    <xf numFmtId="164" fontId="14" fillId="0" borderId="15" xfId="2" applyNumberFormat="1" applyFont="1" applyFill="1" applyBorder="1" applyAlignment="1" applyProtection="1">
      <alignment horizontal="right" vertical="center" wrapText="1"/>
      <protection hidden="1"/>
    </xf>
    <xf numFmtId="164" fontId="11" fillId="7" borderId="7" xfId="2" applyNumberFormat="1" applyFont="1" applyFill="1" applyBorder="1" applyAlignment="1" applyProtection="1">
      <alignment horizontal="center" vertical="center" wrapText="1"/>
      <protection locked="0" hidden="1"/>
    </xf>
    <xf numFmtId="164" fontId="14" fillId="0" borderId="7" xfId="2" applyNumberFormat="1" applyFont="1" applyFill="1" applyBorder="1" applyAlignment="1" applyProtection="1">
      <alignment horizontal="center" vertical="center" wrapText="1"/>
      <protection locked="0" hidden="1"/>
    </xf>
    <xf numFmtId="164" fontId="11" fillId="7" borderId="7" xfId="2" applyNumberFormat="1" applyFont="1" applyFill="1" applyBorder="1" applyAlignment="1" applyProtection="1">
      <alignment vertical="center"/>
      <protection hidden="1"/>
    </xf>
    <xf numFmtId="164" fontId="14" fillId="0" borderId="7" xfId="2" applyNumberFormat="1" applyFont="1" applyFill="1" applyBorder="1" applyAlignment="1" applyProtection="1">
      <alignment vertical="center"/>
      <protection hidden="1"/>
    </xf>
    <xf numFmtId="49" fontId="11" fillId="5" borderId="7" xfId="2" applyNumberFormat="1" applyFont="1" applyFill="1" applyBorder="1" applyAlignment="1" applyProtection="1">
      <alignment horizontal="center" vertical="center" wrapText="1"/>
      <protection locked="0"/>
    </xf>
    <xf numFmtId="164" fontId="15" fillId="8" borderId="7" xfId="2" applyNumberFormat="1" applyFont="1" applyFill="1" applyBorder="1" applyAlignment="1" applyProtection="1">
      <alignment horizontal="right" vertical="center" wrapText="1"/>
      <protection locked="0"/>
    </xf>
    <xf numFmtId="0" fontId="14" fillId="6" borderId="7" xfId="2" applyNumberFormat="1" applyFont="1" applyFill="1" applyBorder="1" applyAlignment="1" applyProtection="1">
      <alignment horizontal="center" vertical="center" wrapText="1"/>
      <protection locked="0"/>
    </xf>
    <xf numFmtId="164" fontId="14" fillId="0" borderId="20" xfId="2" applyNumberFormat="1" applyFont="1" applyFill="1" applyBorder="1" applyAlignment="1" applyProtection="1">
      <alignment horizontal="right" vertical="center" wrapText="1"/>
      <protection hidden="1"/>
    </xf>
    <xf numFmtId="164" fontId="12" fillId="2" borderId="20" xfId="2" applyNumberFormat="1" applyFont="1" applyFill="1" applyBorder="1" applyAlignment="1" applyProtection="1">
      <alignment horizontal="right" vertical="center" wrapText="1"/>
      <protection hidden="1"/>
    </xf>
    <xf numFmtId="164" fontId="14" fillId="0" borderId="20" xfId="2" applyNumberFormat="1" applyFont="1" applyFill="1" applyBorder="1" applyAlignment="1" applyProtection="1">
      <alignment vertical="center" wrapText="1"/>
      <protection hidden="1"/>
    </xf>
    <xf numFmtId="0" fontId="11" fillId="5" borderId="6" xfId="2" applyNumberFormat="1" applyFont="1" applyFill="1" applyBorder="1" applyAlignment="1" applyProtection="1">
      <alignment horizontal="center" vertical="center"/>
      <protection hidden="1"/>
    </xf>
    <xf numFmtId="49" fontId="11" fillId="5" borderId="7" xfId="2" applyNumberFormat="1" applyFont="1" applyFill="1" applyBorder="1" applyAlignment="1" applyProtection="1">
      <alignment horizontal="center" vertical="center"/>
      <protection hidden="1"/>
    </xf>
    <xf numFmtId="0" fontId="11" fillId="5" borderId="7" xfId="2" applyFont="1" applyFill="1" applyBorder="1" applyAlignment="1" applyProtection="1">
      <alignment vertical="center"/>
      <protection hidden="1"/>
    </xf>
    <xf numFmtId="0" fontId="11" fillId="5" borderId="7" xfId="2" applyFont="1" applyFill="1" applyBorder="1" applyAlignment="1" applyProtection="1">
      <alignment horizontal="right" vertical="center"/>
      <protection hidden="1"/>
    </xf>
    <xf numFmtId="0" fontId="11" fillId="5" borderId="20" xfId="2" applyFont="1" applyFill="1" applyBorder="1" applyAlignment="1" applyProtection="1">
      <alignment horizontal="right" vertical="center"/>
      <protection hidden="1"/>
    </xf>
    <xf numFmtId="164" fontId="13" fillId="5" borderId="20" xfId="2" applyNumberFormat="1" applyFont="1" applyFill="1" applyBorder="1" applyAlignment="1" applyProtection="1">
      <alignment vertical="center"/>
      <protection hidden="1"/>
    </xf>
    <xf numFmtId="2" fontId="11" fillId="8" borderId="7" xfId="2" applyNumberFormat="1" applyFont="1" applyFill="1" applyBorder="1" applyAlignment="1" applyProtection="1">
      <alignment horizontal="right" vertical="center" wrapText="1"/>
      <protection locked="0"/>
    </xf>
    <xf numFmtId="2" fontId="12" fillId="0" borderId="15" xfId="2" applyNumberFormat="1" applyFont="1" applyFill="1" applyBorder="1" applyAlignment="1" applyProtection="1">
      <alignment horizontal="right" vertical="center" wrapText="1"/>
      <protection hidden="1"/>
    </xf>
    <xf numFmtId="2" fontId="12" fillId="0" borderId="20" xfId="2" applyNumberFormat="1" applyFont="1" applyFill="1" applyBorder="1" applyAlignment="1" applyProtection="1">
      <alignment horizontal="right" vertical="center" wrapText="1"/>
      <protection hidden="1"/>
    </xf>
    <xf numFmtId="1" fontId="11" fillId="6" borderId="18" xfId="2" applyNumberFormat="1" applyFont="1" applyFill="1" applyBorder="1" applyAlignment="1" applyProtection="1">
      <alignment horizontal="center" vertical="center" wrapText="1"/>
      <protection locked="0"/>
    </xf>
    <xf numFmtId="2" fontId="11" fillId="7" borderId="7" xfId="2" applyNumberFormat="1" applyFont="1" applyFill="1" applyBorder="1" applyAlignment="1" applyProtection="1">
      <alignment horizontal="right" vertical="center" wrapText="1"/>
      <protection hidden="1"/>
    </xf>
    <xf numFmtId="0" fontId="16" fillId="5" borderId="7" xfId="2" applyFont="1" applyFill="1" applyBorder="1" applyAlignment="1" applyProtection="1">
      <alignment horizontal="left" vertical="center" wrapText="1"/>
      <protection locked="0"/>
    </xf>
    <xf numFmtId="0" fontId="16" fillId="5" borderId="7" xfId="2" applyFont="1" applyFill="1" applyBorder="1" applyAlignment="1" applyProtection="1">
      <alignment vertical="center" wrapText="1"/>
      <protection hidden="1"/>
    </xf>
    <xf numFmtId="0" fontId="16" fillId="5" borderId="7" xfId="2" applyFont="1" applyFill="1" applyBorder="1" applyAlignment="1" applyProtection="1">
      <alignment horizontal="right" vertical="center" wrapText="1"/>
      <protection hidden="1"/>
    </xf>
    <xf numFmtId="0" fontId="16" fillId="5" borderId="20" xfId="2" applyFont="1" applyFill="1" applyBorder="1" applyAlignment="1" applyProtection="1">
      <alignment horizontal="right" vertical="center" wrapText="1"/>
      <protection hidden="1"/>
    </xf>
    <xf numFmtId="2" fontId="6" fillId="8" borderId="7" xfId="0" applyNumberFormat="1" applyFont="1" applyFill="1" applyBorder="1" applyAlignment="1" applyProtection="1">
      <alignment horizontal="right" vertical="center" wrapText="1"/>
      <protection locked="0"/>
    </xf>
    <xf numFmtId="164" fontId="14" fillId="2" borderId="20" xfId="2" applyNumberFormat="1" applyFont="1" applyFill="1" applyBorder="1" applyAlignment="1" applyProtection="1">
      <alignment vertical="center" wrapText="1"/>
      <protection hidden="1"/>
    </xf>
    <xf numFmtId="2" fontId="12" fillId="2" borderId="20" xfId="2" applyNumberFormat="1" applyFont="1" applyFill="1" applyBorder="1" applyAlignment="1" applyProtection="1">
      <alignment horizontal="right" vertical="center" wrapText="1"/>
      <protection hidden="1"/>
    </xf>
    <xf numFmtId="0" fontId="6" fillId="8" borderId="7" xfId="0" applyFont="1" applyFill="1" applyBorder="1" applyAlignment="1" applyProtection="1">
      <alignment horizontal="right" vertical="center" wrapText="1"/>
      <protection locked="0"/>
    </xf>
    <xf numFmtId="0" fontId="6" fillId="7" borderId="7" xfId="0" applyFont="1" applyFill="1" applyBorder="1" applyAlignment="1" applyProtection="1">
      <alignment horizontal="right" vertical="center"/>
      <protection hidden="1"/>
    </xf>
    <xf numFmtId="164" fontId="11" fillId="8" borderId="7" xfId="2" applyNumberFormat="1" applyFont="1" applyFill="1" applyBorder="1" applyAlignment="1" applyProtection="1">
      <alignment horizontal="right" vertical="center"/>
      <protection locked="0"/>
    </xf>
    <xf numFmtId="164" fontId="14" fillId="0" borderId="15" xfId="2" applyNumberFormat="1" applyFont="1" applyFill="1" applyBorder="1" applyAlignment="1" applyProtection="1">
      <alignment horizontal="right" vertical="center"/>
      <protection hidden="1"/>
    </xf>
    <xf numFmtId="1" fontId="11" fillId="6" borderId="7" xfId="2" applyNumberFormat="1" applyFont="1" applyFill="1" applyBorder="1" applyAlignment="1" applyProtection="1">
      <alignment horizontal="center" vertical="center"/>
      <protection locked="0"/>
    </xf>
    <xf numFmtId="1" fontId="14" fillId="6" borderId="7" xfId="2" applyNumberFormat="1" applyFont="1" applyFill="1" applyBorder="1" applyAlignment="1" applyProtection="1">
      <alignment horizontal="center" vertical="center"/>
      <protection locked="0"/>
    </xf>
    <xf numFmtId="0" fontId="11" fillId="2" borderId="0" xfId="2" applyNumberFormat="1" applyFont="1" applyFill="1" applyBorder="1" applyAlignment="1" applyProtection="1">
      <alignment horizontal="center" vertical="center" wrapText="1"/>
      <protection hidden="1"/>
    </xf>
    <xf numFmtId="0" fontId="17" fillId="2" borderId="0" xfId="2" applyNumberFormat="1" applyFont="1" applyFill="1" applyBorder="1" applyAlignment="1" applyProtection="1">
      <alignment horizontal="center" vertical="center" wrapText="1"/>
      <protection locked="0"/>
    </xf>
    <xf numFmtId="0" fontId="18" fillId="2" borderId="0" xfId="2" applyFont="1" applyFill="1" applyBorder="1" applyAlignment="1" applyProtection="1">
      <alignment horizontal="left" vertical="center" wrapText="1"/>
      <protection hidden="1"/>
    </xf>
    <xf numFmtId="164" fontId="14" fillId="2" borderId="0" xfId="2" applyNumberFormat="1" applyFont="1" applyFill="1" applyBorder="1" applyAlignment="1" applyProtection="1">
      <alignment horizontal="center" vertical="center" wrapText="1"/>
      <protection hidden="1"/>
    </xf>
    <xf numFmtId="164" fontId="14" fillId="2" borderId="0" xfId="2" applyNumberFormat="1" applyFont="1" applyFill="1" applyBorder="1" applyAlignment="1" applyProtection="1">
      <alignment horizontal="right" vertical="center" wrapText="1"/>
      <protection hidden="1"/>
    </xf>
    <xf numFmtId="164" fontId="19" fillId="2" borderId="0" xfId="2" applyNumberFormat="1" applyFont="1" applyFill="1" applyBorder="1" applyAlignment="1" applyProtection="1">
      <alignment horizontal="right" vertical="center" wrapText="1"/>
      <protection hidden="1"/>
    </xf>
    <xf numFmtId="164" fontId="12" fillId="2" borderId="7" xfId="2" applyNumberFormat="1" applyFont="1" applyFill="1" applyBorder="1" applyAlignment="1" applyProtection="1">
      <alignment horizontal="center" vertical="center" wrapText="1"/>
      <protection hidden="1"/>
    </xf>
    <xf numFmtId="164" fontId="17" fillId="2" borderId="0" xfId="2" applyNumberFormat="1" applyFont="1" applyFill="1" applyBorder="1" applyAlignment="1" applyProtection="1">
      <alignment vertical="center" wrapText="1"/>
      <protection hidden="1"/>
    </xf>
    <xf numFmtId="0" fontId="11" fillId="5" borderId="21" xfId="2" applyNumberFormat="1" applyFont="1" applyFill="1" applyBorder="1" applyAlignment="1" applyProtection="1">
      <alignment vertical="center" wrapText="1"/>
      <protection hidden="1"/>
    </xf>
    <xf numFmtId="0" fontId="11" fillId="5" borderId="22" xfId="2" applyNumberFormat="1" applyFont="1" applyFill="1" applyBorder="1" applyAlignment="1" applyProtection="1">
      <alignment vertical="center" wrapText="1"/>
      <protection hidden="1"/>
    </xf>
    <xf numFmtId="0" fontId="11" fillId="5" borderId="7" xfId="2" applyFont="1" applyFill="1" applyBorder="1" applyAlignment="1" applyProtection="1">
      <alignment horizontal="left" vertical="center" wrapText="1"/>
      <protection hidden="1"/>
    </xf>
    <xf numFmtId="164" fontId="20" fillId="5" borderId="7" xfId="2" applyNumberFormat="1" applyFont="1" applyFill="1" applyBorder="1" applyAlignment="1" applyProtection="1">
      <alignment vertical="center" wrapText="1"/>
      <protection hidden="1"/>
    </xf>
    <xf numFmtId="164" fontId="21" fillId="5" borderId="7" xfId="2" applyNumberFormat="1" applyFont="1" applyFill="1" applyBorder="1" applyAlignment="1" applyProtection="1">
      <alignment vertical="center" wrapText="1"/>
      <protection hidden="1"/>
    </xf>
    <xf numFmtId="0" fontId="11" fillId="0" borderId="17" xfId="2" applyFont="1" applyBorder="1" applyAlignment="1" applyProtection="1">
      <alignment horizontal="left" vertical="center" wrapText="1"/>
      <protection hidden="1"/>
    </xf>
    <xf numFmtId="0" fontId="18" fillId="0" borderId="17" xfId="2" applyFont="1" applyBorder="1" applyAlignment="1" applyProtection="1">
      <alignment horizontal="left" vertical="center" wrapText="1"/>
      <protection hidden="1"/>
    </xf>
    <xf numFmtId="0" fontId="12" fillId="0" borderId="23" xfId="2" applyFont="1" applyBorder="1" applyAlignment="1" applyProtection="1">
      <alignment horizontal="center" vertical="center" wrapText="1"/>
      <protection hidden="1"/>
    </xf>
    <xf numFmtId="165" fontId="11" fillId="0" borderId="17" xfId="2" applyNumberFormat="1" applyFont="1" applyBorder="1" applyAlignment="1" applyProtection="1">
      <alignment vertical="center" wrapText="1"/>
      <protection hidden="1"/>
    </xf>
    <xf numFmtId="0" fontId="22" fillId="5" borderId="21" xfId="2" applyNumberFormat="1" applyFont="1" applyFill="1" applyBorder="1" applyAlignment="1" applyProtection="1">
      <alignment vertical="center" wrapText="1"/>
      <protection hidden="1"/>
    </xf>
    <xf numFmtId="10" fontId="11" fillId="5" borderId="7" xfId="1" applyNumberFormat="1" applyFont="1" applyFill="1" applyBorder="1" applyAlignment="1" applyProtection="1">
      <alignment vertical="center" wrapText="1"/>
      <protection hidden="1"/>
    </xf>
    <xf numFmtId="0" fontId="11" fillId="5" borderId="21" xfId="2" applyFont="1" applyFill="1" applyBorder="1" applyAlignment="1" applyProtection="1">
      <alignment horizontal="center" vertical="center" wrapText="1"/>
      <protection hidden="1"/>
    </xf>
    <xf numFmtId="164" fontId="21" fillId="5" borderId="20" xfId="2" applyNumberFormat="1" applyFont="1" applyFill="1" applyBorder="1" applyAlignment="1" applyProtection="1">
      <alignment vertical="center" wrapText="1"/>
      <protection hidden="1"/>
    </xf>
    <xf numFmtId="0" fontId="12" fillId="0" borderId="7" xfId="2" applyFont="1" applyBorder="1" applyAlignment="1" applyProtection="1">
      <alignment horizontal="left" vertical="center" wrapText="1"/>
      <protection hidden="1"/>
    </xf>
    <xf numFmtId="0" fontId="19" fillId="0" borderId="7" xfId="2" applyFont="1" applyBorder="1" applyAlignment="1" applyProtection="1">
      <alignment horizontal="left" vertical="center" wrapText="1"/>
      <protection hidden="1"/>
    </xf>
    <xf numFmtId="0" fontId="12" fillId="0" borderId="22" xfId="2" applyFont="1" applyBorder="1" applyAlignment="1" applyProtection="1">
      <alignment horizontal="center" vertical="center" wrapText="1"/>
      <protection hidden="1"/>
    </xf>
    <xf numFmtId="165" fontId="11" fillId="0" borderId="7" xfId="2" applyNumberFormat="1" applyFont="1" applyBorder="1" applyAlignment="1" applyProtection="1">
      <alignment vertical="center" wrapText="1"/>
      <protection hidden="1"/>
    </xf>
    <xf numFmtId="0" fontId="11" fillId="5" borderId="22" xfId="2" applyFont="1" applyFill="1" applyBorder="1" applyAlignment="1" applyProtection="1">
      <alignment horizontal="center" vertical="center" wrapText="1"/>
      <protection hidden="1"/>
    </xf>
    <xf numFmtId="0" fontId="12" fillId="2" borderId="6" xfId="2" applyFont="1" applyFill="1" applyBorder="1" applyAlignment="1" applyProtection="1">
      <alignment horizontal="center" vertical="center"/>
      <protection hidden="1"/>
    </xf>
    <xf numFmtId="166" fontId="12" fillId="2" borderId="7" xfId="2" applyNumberFormat="1" applyFont="1" applyFill="1" applyBorder="1" applyAlignment="1" applyProtection="1">
      <alignment horizontal="center" vertical="center"/>
      <protection hidden="1"/>
    </xf>
    <xf numFmtId="0" fontId="19" fillId="2" borderId="7" xfId="2" applyFont="1" applyFill="1" applyBorder="1" applyAlignment="1" applyProtection="1">
      <alignment horizontal="left" vertical="center"/>
      <protection hidden="1"/>
    </xf>
    <xf numFmtId="0" fontId="12" fillId="2" borderId="22" xfId="2" applyFont="1" applyFill="1" applyBorder="1" applyAlignment="1" applyProtection="1">
      <alignment horizontal="center" vertical="center"/>
      <protection hidden="1"/>
    </xf>
    <xf numFmtId="165" fontId="11" fillId="2" borderId="7" xfId="2" applyNumberFormat="1" applyFont="1" applyFill="1" applyBorder="1" applyAlignment="1" applyProtection="1">
      <alignment vertical="center"/>
      <protection hidden="1"/>
    </xf>
    <xf numFmtId="164" fontId="12" fillId="2" borderId="7" xfId="2" applyNumberFormat="1" applyFont="1" applyFill="1" applyBorder="1" applyAlignment="1" applyProtection="1">
      <alignment vertical="center"/>
      <protection hidden="1"/>
    </xf>
    <xf numFmtId="0" fontId="12" fillId="2" borderId="24" xfId="2" applyFont="1" applyFill="1" applyBorder="1" applyAlignment="1" applyProtection="1">
      <alignment horizontal="center" vertical="center"/>
      <protection locked="0"/>
    </xf>
    <xf numFmtId="166" fontId="12" fillId="2" borderId="25" xfId="2" applyNumberFormat="1" applyFont="1" applyFill="1" applyBorder="1" applyAlignment="1" applyProtection="1">
      <alignment horizontal="center" vertical="center"/>
      <protection locked="0"/>
    </xf>
    <xf numFmtId="0" fontId="7" fillId="2" borderId="27" xfId="0" applyFont="1" applyFill="1" applyBorder="1" applyAlignment="1" applyProtection="1">
      <alignment horizontal="center" vertical="center"/>
      <protection locked="0"/>
    </xf>
    <xf numFmtId="0" fontId="7" fillId="2" borderId="0" xfId="0" applyFont="1" applyFill="1" applyBorder="1" applyAlignment="1" applyProtection="1">
      <alignment horizontal="center" vertical="center"/>
      <protection locked="0"/>
    </xf>
    <xf numFmtId="0" fontId="3" fillId="2" borderId="0" xfId="0" applyFont="1" applyFill="1" applyBorder="1" applyAlignment="1" applyProtection="1">
      <alignment horizontal="left" vertical="center"/>
      <protection locked="0"/>
    </xf>
    <xf numFmtId="0" fontId="4" fillId="2" borderId="0" xfId="0" applyFont="1" applyFill="1" applyBorder="1" applyAlignment="1" applyProtection="1">
      <alignment vertical="center"/>
      <protection locked="0"/>
    </xf>
    <xf numFmtId="0" fontId="0" fillId="2" borderId="0" xfId="0" applyFont="1" applyFill="1" applyBorder="1" applyAlignment="1" applyProtection="1">
      <alignment horizontal="right" vertical="center"/>
      <protection locked="0"/>
    </xf>
    <xf numFmtId="0" fontId="0" fillId="2" borderId="28" xfId="0" applyFont="1" applyFill="1" applyBorder="1" applyAlignment="1" applyProtection="1">
      <alignment vertical="center"/>
      <protection locked="0"/>
    </xf>
    <xf numFmtId="0" fontId="4" fillId="2" borderId="0" xfId="0" applyFont="1" applyFill="1" applyBorder="1" applyAlignment="1" applyProtection="1">
      <alignment horizontal="left" vertical="center"/>
      <protection locked="0"/>
    </xf>
    <xf numFmtId="0" fontId="4" fillId="2" borderId="0" xfId="0" applyFont="1" applyFill="1" applyBorder="1" applyAlignment="1" applyProtection="1">
      <alignment vertical="center" wrapText="1"/>
      <protection locked="0"/>
    </xf>
    <xf numFmtId="0" fontId="4" fillId="2" borderId="28" xfId="0" applyFont="1" applyFill="1" applyBorder="1" applyAlignment="1" applyProtection="1">
      <alignment vertical="center"/>
      <protection locked="0"/>
    </xf>
    <xf numFmtId="0" fontId="12" fillId="2" borderId="0" xfId="0" applyFont="1" applyFill="1" applyBorder="1" applyAlignment="1" applyProtection="1">
      <alignment horizontal="center" vertical="center"/>
      <protection locked="0"/>
    </xf>
    <xf numFmtId="0" fontId="7" fillId="2" borderId="29" xfId="0" applyFont="1" applyFill="1" applyBorder="1" applyAlignment="1" applyProtection="1">
      <alignment horizontal="center" vertical="center"/>
      <protection locked="0"/>
    </xf>
    <xf numFmtId="0" fontId="7" fillId="2" borderId="10" xfId="0" applyFont="1" applyFill="1" applyBorder="1" applyAlignment="1" applyProtection="1">
      <alignment horizontal="center" vertical="center"/>
      <protection locked="0"/>
    </xf>
    <xf numFmtId="0" fontId="3" fillId="2" borderId="10" xfId="0" applyFont="1" applyFill="1" applyBorder="1" applyAlignment="1" applyProtection="1">
      <alignment horizontal="left" vertical="center"/>
      <protection locked="0"/>
    </xf>
    <xf numFmtId="0" fontId="4" fillId="2" borderId="10" xfId="0" applyFont="1" applyFill="1" applyBorder="1" applyAlignment="1" applyProtection="1">
      <alignment vertical="center"/>
      <protection locked="0"/>
    </xf>
    <xf numFmtId="0" fontId="0" fillId="2" borderId="10" xfId="0" applyFont="1" applyFill="1" applyBorder="1" applyAlignment="1" applyProtection="1">
      <alignment horizontal="right" vertical="center"/>
      <protection locked="0"/>
    </xf>
    <xf numFmtId="0" fontId="0" fillId="2" borderId="30" xfId="0" applyFont="1" applyFill="1" applyBorder="1" applyAlignment="1" applyProtection="1">
      <alignment vertical="center"/>
      <protection locked="0"/>
    </xf>
    <xf numFmtId="0" fontId="12" fillId="2" borderId="27" xfId="2" applyFont="1" applyFill="1" applyBorder="1" applyAlignment="1" applyProtection="1">
      <alignment horizontal="center" vertical="center"/>
      <protection locked="0"/>
    </xf>
    <xf numFmtId="0" fontId="12" fillId="2" borderId="0" xfId="2" applyFont="1" applyFill="1" applyBorder="1" applyAlignment="1" applyProtection="1">
      <alignment horizontal="center" vertical="center"/>
      <protection locked="0"/>
    </xf>
    <xf numFmtId="0" fontId="12" fillId="2" borderId="28" xfId="2" applyFont="1" applyFill="1" applyBorder="1" applyAlignment="1" applyProtection="1">
      <alignment horizontal="center" vertical="center"/>
      <protection locked="0"/>
    </xf>
    <xf numFmtId="0" fontId="12" fillId="0" borderId="20" xfId="2" applyFont="1" applyBorder="1" applyAlignment="1" applyProtection="1">
      <alignment horizontal="center" vertical="center" wrapText="1"/>
      <protection hidden="1"/>
    </xf>
    <xf numFmtId="0" fontId="12" fillId="0" borderId="21" xfId="2" applyFont="1" applyBorder="1" applyAlignment="1" applyProtection="1">
      <alignment horizontal="center" vertical="center" wrapText="1"/>
      <protection hidden="1"/>
    </xf>
    <xf numFmtId="0" fontId="12" fillId="0" borderId="22" xfId="2" applyFont="1" applyBorder="1" applyAlignment="1" applyProtection="1">
      <alignment horizontal="center" vertical="center" wrapText="1"/>
      <protection hidden="1"/>
    </xf>
    <xf numFmtId="0" fontId="11" fillId="5" borderId="20" xfId="2" applyFont="1" applyFill="1" applyBorder="1" applyAlignment="1" applyProtection="1">
      <alignment horizontal="center" vertical="center" wrapText="1"/>
      <protection hidden="1"/>
    </xf>
    <xf numFmtId="0" fontId="11" fillId="5" borderId="21" xfId="2" applyFont="1" applyFill="1" applyBorder="1" applyAlignment="1" applyProtection="1">
      <alignment horizontal="center" vertical="center" wrapText="1"/>
      <protection hidden="1"/>
    </xf>
    <xf numFmtId="0" fontId="11" fillId="5" borderId="22" xfId="2" applyFont="1" applyFill="1" applyBorder="1" applyAlignment="1" applyProtection="1">
      <alignment horizontal="center" vertical="center" wrapText="1"/>
      <protection hidden="1"/>
    </xf>
    <xf numFmtId="0" fontId="12" fillId="2" borderId="20" xfId="2" applyFont="1" applyFill="1" applyBorder="1" applyAlignment="1" applyProtection="1">
      <alignment horizontal="center" vertical="center"/>
      <protection hidden="1"/>
    </xf>
    <xf numFmtId="0" fontId="12" fillId="2" borderId="21" xfId="2" applyFont="1" applyFill="1" applyBorder="1" applyAlignment="1" applyProtection="1">
      <alignment horizontal="center" vertical="center"/>
      <protection hidden="1"/>
    </xf>
    <xf numFmtId="0" fontId="12" fillId="2" borderId="22" xfId="2" applyFont="1" applyFill="1" applyBorder="1" applyAlignment="1" applyProtection="1">
      <alignment horizontal="center" vertical="center"/>
      <protection hidden="1"/>
    </xf>
    <xf numFmtId="0" fontId="14" fillId="2" borderId="25" xfId="2" applyFont="1" applyFill="1" applyBorder="1" applyAlignment="1" applyProtection="1">
      <alignment horizontal="right" vertical="center"/>
      <protection locked="0"/>
    </xf>
    <xf numFmtId="0" fontId="12" fillId="2" borderId="25" xfId="2" applyFont="1" applyFill="1" applyBorder="1" applyAlignment="1" applyProtection="1">
      <alignment horizontal="center" vertical="center"/>
      <protection locked="0"/>
    </xf>
    <xf numFmtId="0" fontId="12" fillId="2" borderId="26" xfId="2" applyFont="1" applyFill="1" applyBorder="1" applyAlignment="1" applyProtection="1">
      <alignment horizontal="center" vertical="center"/>
      <protection locked="0"/>
    </xf>
    <xf numFmtId="0" fontId="11" fillId="4" borderId="18" xfId="2" applyFont="1" applyFill="1" applyBorder="1" applyAlignment="1" applyProtection="1">
      <alignment horizontal="center" vertical="center" wrapText="1"/>
      <protection hidden="1"/>
    </xf>
    <xf numFmtId="0" fontId="11" fillId="4" borderId="19" xfId="2" applyFont="1" applyFill="1" applyBorder="1" applyAlignment="1" applyProtection="1">
      <alignment horizontal="center" vertical="center" wrapText="1"/>
      <protection hidden="1"/>
    </xf>
    <xf numFmtId="0" fontId="11" fillId="4" borderId="17" xfId="2" applyFont="1" applyFill="1" applyBorder="1" applyAlignment="1" applyProtection="1">
      <alignment horizontal="center" vertical="center" wrapText="1"/>
      <protection hidden="1"/>
    </xf>
    <xf numFmtId="0" fontId="11" fillId="5" borderId="7" xfId="2" applyFont="1" applyFill="1" applyBorder="1" applyAlignment="1" applyProtection="1">
      <alignment horizontal="center" vertical="center" wrapText="1"/>
      <protection hidden="1"/>
    </xf>
    <xf numFmtId="0" fontId="12" fillId="0" borderId="15" xfId="2" applyFont="1" applyBorder="1" applyAlignment="1" applyProtection="1">
      <alignment horizontal="center" vertical="center" wrapText="1"/>
      <protection hidden="1"/>
    </xf>
    <xf numFmtId="0" fontId="12" fillId="0" borderId="16" xfId="2" applyFont="1" applyBorder="1" applyAlignment="1" applyProtection="1">
      <alignment horizontal="center" vertical="center" wrapText="1"/>
      <protection hidden="1"/>
    </xf>
    <xf numFmtId="0" fontId="12" fillId="0" borderId="23" xfId="2" applyFont="1" applyBorder="1" applyAlignment="1" applyProtection="1">
      <alignment horizontal="center" vertical="center" wrapText="1"/>
      <protection hidden="1"/>
    </xf>
    <xf numFmtId="0" fontId="6" fillId="2" borderId="12" xfId="0" applyFont="1" applyFill="1" applyBorder="1" applyAlignment="1" applyProtection="1">
      <alignment horizontal="center" vertical="center"/>
      <protection locked="0"/>
    </xf>
    <xf numFmtId="0" fontId="6" fillId="2" borderId="13" xfId="0" applyFont="1" applyFill="1" applyBorder="1" applyAlignment="1" applyProtection="1">
      <alignment horizontal="center" vertical="center"/>
      <protection locked="0"/>
    </xf>
    <xf numFmtId="0" fontId="11" fillId="4" borderId="6" xfId="2" applyFont="1" applyFill="1" applyBorder="1" applyAlignment="1" applyProtection="1">
      <alignment horizontal="center" vertical="center"/>
      <protection hidden="1"/>
    </xf>
    <xf numFmtId="0" fontId="11" fillId="4" borderId="7" xfId="2" applyFont="1" applyFill="1" applyBorder="1" applyAlignment="1" applyProtection="1">
      <alignment horizontal="center" vertical="center"/>
      <protection hidden="1"/>
    </xf>
    <xf numFmtId="0" fontId="11" fillId="4" borderId="18" xfId="2" applyFont="1" applyFill="1" applyBorder="1" applyAlignment="1" applyProtection="1">
      <alignment horizontal="center" vertical="center"/>
      <protection hidden="1"/>
    </xf>
    <xf numFmtId="0" fontId="11" fillId="4" borderId="19" xfId="2" applyFont="1" applyFill="1" applyBorder="1" applyAlignment="1" applyProtection="1">
      <alignment horizontal="center" vertical="center"/>
      <protection hidden="1"/>
    </xf>
    <xf numFmtId="0" fontId="11" fillId="4" borderId="17" xfId="2" applyFont="1" applyFill="1" applyBorder="1" applyAlignment="1" applyProtection="1">
      <alignment horizontal="center" vertical="center"/>
      <protection hidden="1"/>
    </xf>
    <xf numFmtId="0" fontId="12" fillId="4" borderId="7" xfId="2" applyFont="1" applyFill="1" applyBorder="1" applyAlignment="1" applyProtection="1">
      <alignment horizontal="center" vertical="center"/>
      <protection hidden="1"/>
    </xf>
    <xf numFmtId="0" fontId="11" fillId="4" borderId="7" xfId="2" applyFont="1" applyFill="1" applyBorder="1" applyAlignment="1" applyProtection="1">
      <alignment horizontal="right" vertical="center"/>
      <protection hidden="1"/>
    </xf>
    <xf numFmtId="0" fontId="6" fillId="2" borderId="1" xfId="2" applyFont="1" applyFill="1" applyBorder="1" applyAlignment="1" applyProtection="1">
      <alignment horizontal="center" vertical="center"/>
      <protection locked="0"/>
    </xf>
    <xf numFmtId="0" fontId="6" fillId="2" borderId="2" xfId="2" applyFont="1" applyFill="1" applyBorder="1" applyAlignment="1" applyProtection="1">
      <alignment horizontal="center" vertical="center"/>
      <protection locked="0"/>
    </xf>
    <xf numFmtId="0" fontId="6" fillId="2" borderId="3" xfId="2" applyFont="1" applyFill="1" applyBorder="1" applyAlignment="1" applyProtection="1">
      <alignment horizontal="center" vertical="center"/>
      <protection locked="0"/>
    </xf>
    <xf numFmtId="0" fontId="6" fillId="2" borderId="6" xfId="2" applyFont="1" applyFill="1" applyBorder="1" applyAlignment="1" applyProtection="1">
      <alignment horizontal="center" vertical="center"/>
      <protection locked="0"/>
    </xf>
    <xf numFmtId="0" fontId="6" fillId="2" borderId="7" xfId="2" applyFont="1" applyFill="1" applyBorder="1" applyAlignment="1" applyProtection="1">
      <alignment horizontal="center" vertical="center"/>
      <protection locked="0"/>
    </xf>
    <xf numFmtId="0" fontId="7" fillId="2" borderId="6" xfId="0" applyFont="1" applyFill="1" applyBorder="1" applyAlignment="1" applyProtection="1">
      <alignment horizontal="center" vertical="center"/>
      <protection locked="0"/>
    </xf>
    <xf numFmtId="0" fontId="7" fillId="2" borderId="7" xfId="0" applyFont="1" applyFill="1" applyBorder="1" applyAlignment="1" applyProtection="1">
      <alignment horizontal="center" vertical="center"/>
      <protection locked="0"/>
    </xf>
    <xf numFmtId="0" fontId="8" fillId="2" borderId="6" xfId="0" applyFont="1" applyFill="1" applyBorder="1" applyAlignment="1" applyProtection="1">
      <alignment horizontal="center" vertical="center"/>
      <protection locked="0"/>
    </xf>
    <xf numFmtId="0" fontId="8" fillId="2" borderId="7" xfId="0" applyFont="1" applyFill="1" applyBorder="1" applyAlignment="1" applyProtection="1">
      <alignment horizontal="center" vertical="center"/>
      <protection locked="0"/>
    </xf>
    <xf numFmtId="0" fontId="9" fillId="2" borderId="6" xfId="0" applyFont="1" applyFill="1" applyBorder="1" applyAlignment="1" applyProtection="1">
      <alignment horizontal="center" vertical="center"/>
      <protection locked="0"/>
    </xf>
    <xf numFmtId="0" fontId="9" fillId="2" borderId="7" xfId="0" applyFont="1" applyFill="1" applyBorder="1" applyAlignment="1" applyProtection="1">
      <alignment horizontal="center" vertical="center"/>
      <protection locked="0"/>
    </xf>
    <xf numFmtId="0" fontId="9" fillId="2" borderId="8" xfId="0" applyFont="1" applyFill="1" applyBorder="1" applyAlignment="1" applyProtection="1">
      <alignment horizontal="center" vertical="center"/>
      <protection locked="0"/>
    </xf>
  </cellXfs>
  <cellStyles count="3">
    <cellStyle name="Normal" xfId="0" builtinId="0"/>
    <cellStyle name="Normal 2" xfId="2" xr:uid="{00000000-0005-0000-0000-000001000000}"/>
    <cellStyle name="Porcentagem"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USUARIO\Downloads\composicao.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USUARIO\Desktop\PROJETOS\PREF.%20BONFIN&#211;POLIS\PSF%20-%20ROTARY\PLANILHA%20OR&#199;AMENT&#193;RIA.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ilhanull"/>
      <sheetName val="Incidência AS"/>
    </sheetNames>
    <sheetDataSet>
      <sheetData sheetId="0">
        <row r="1">
          <cell r="A1" t="str">
            <v>PCI.818.01 - CUSTOS DE COMPOSIÇÕES ANALÍTICO                                                                      DATA DE EMISSÃO:15/04/2022 00:24:04         DATA DE RT: 14/04/2022</v>
          </cell>
        </row>
      </sheetData>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ções"/>
      <sheetName val="Início"/>
      <sheetName val="Menu"/>
      <sheetName val="Estaca"/>
      <sheetName val="Fundação"/>
      <sheetName val="Pilares"/>
      <sheetName val="Viga"/>
      <sheetName val="Escada"/>
      <sheetName val="Laje"/>
      <sheetName val="Paredes"/>
      <sheetName val="Chapisco"/>
      <sheetName val="Reboco"/>
      <sheetName val="Piso"/>
      <sheetName val="Contrapiso"/>
      <sheetName val="Revestimento"/>
      <sheetName val="Pintura"/>
      <sheetName val="Cobertura"/>
      <sheetName val="Cálculo do BDI"/>
      <sheetName val="Orçamento"/>
      <sheetName val="Cronograma FF"/>
      <sheetName val="Curva ABC"/>
      <sheetName val="Lista de materiais"/>
      <sheetName val="Termo de Us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582"/>
  <sheetViews>
    <sheetView tabSelected="1" workbookViewId="0">
      <selection activeCell="L3" sqref="L3"/>
    </sheetView>
  </sheetViews>
  <sheetFormatPr defaultRowHeight="15" x14ac:dyDescent="0.25"/>
  <cols>
    <col min="1" max="1" width="5.85546875" bestFit="1" customWidth="1"/>
    <col min="2" max="2" width="11.85546875" bestFit="1" customWidth="1"/>
    <col min="3" max="3" width="57.5703125" bestFit="1" customWidth="1"/>
    <col min="4" max="4" width="6.7109375" bestFit="1" customWidth="1"/>
    <col min="5" max="5" width="57.5703125" bestFit="1" customWidth="1"/>
    <col min="6" max="6" width="5.5703125" hidden="1" customWidth="1"/>
    <col min="7" max="7" width="5" hidden="1" customWidth="1"/>
    <col min="8" max="8" width="7.85546875" bestFit="1" customWidth="1"/>
    <col min="9" max="9" width="16.5703125" hidden="1" customWidth="1"/>
    <col min="10" max="10" width="18.140625" bestFit="1" customWidth="1"/>
    <col min="11" max="11" width="21.85546875" bestFit="1" customWidth="1"/>
    <col min="12" max="12" width="19.42578125" customWidth="1"/>
  </cols>
  <sheetData>
    <row r="1" spans="1:12" x14ac:dyDescent="0.25">
      <c r="A1" s="1"/>
      <c r="B1" s="2"/>
      <c r="C1" s="2"/>
      <c r="D1" s="3"/>
      <c r="E1" s="3"/>
      <c r="F1" s="3"/>
      <c r="G1" s="3"/>
      <c r="H1" s="4"/>
      <c r="I1" s="5"/>
      <c r="J1" s="176" t="s">
        <v>0</v>
      </c>
      <c r="K1" s="177"/>
      <c r="L1" s="178"/>
    </row>
    <row r="2" spans="1:12" x14ac:dyDescent="0.25">
      <c r="A2" s="6"/>
      <c r="B2" s="7"/>
      <c r="C2" s="8"/>
      <c r="D2" s="7"/>
      <c r="E2" s="7"/>
      <c r="F2" s="7"/>
      <c r="G2" s="7"/>
      <c r="H2" s="9"/>
      <c r="I2" s="10"/>
      <c r="J2" s="179" t="s">
        <v>1</v>
      </c>
      <c r="K2" s="180"/>
      <c r="L2" s="11" t="e">
        <f>MID([1]Planilhanull!#REF!,M2+13,20)</f>
        <v>#REF!</v>
      </c>
    </row>
    <row r="3" spans="1:12" x14ac:dyDescent="0.25">
      <c r="A3" s="6"/>
      <c r="B3" s="7"/>
      <c r="C3" s="8"/>
      <c r="D3" s="7"/>
      <c r="E3" s="7"/>
      <c r="F3" s="7"/>
      <c r="G3" s="7"/>
      <c r="H3" s="9"/>
      <c r="I3" s="12"/>
      <c r="J3" s="181" t="s">
        <v>2</v>
      </c>
      <c r="K3" s="182"/>
      <c r="L3" s="13" t="e">
        <f>MID([1]Planilhanull!#REF!,M3+8,10)</f>
        <v>#REF!</v>
      </c>
    </row>
    <row r="4" spans="1:12" x14ac:dyDescent="0.25">
      <c r="A4" s="6"/>
      <c r="B4" s="7"/>
      <c r="C4" s="8"/>
      <c r="D4" s="7"/>
      <c r="E4" s="7"/>
      <c r="F4" s="7"/>
      <c r="G4" s="7"/>
      <c r="H4" s="9"/>
      <c r="I4" s="14"/>
      <c r="J4" s="183" t="s">
        <v>3</v>
      </c>
      <c r="K4" s="184"/>
      <c r="L4" s="15">
        <v>627.51</v>
      </c>
    </row>
    <row r="5" spans="1:12" x14ac:dyDescent="0.25">
      <c r="A5" s="16"/>
      <c r="B5" s="17"/>
      <c r="C5" s="17"/>
      <c r="D5" s="18"/>
      <c r="E5" s="18"/>
      <c r="F5" s="18"/>
      <c r="G5" s="18"/>
      <c r="H5" s="9"/>
      <c r="I5" s="19"/>
      <c r="J5" s="185" t="s">
        <v>4</v>
      </c>
      <c r="K5" s="186"/>
      <c r="L5" s="187"/>
    </row>
    <row r="6" spans="1:12" x14ac:dyDescent="0.25">
      <c r="A6" s="16"/>
      <c r="B6" s="17"/>
      <c r="C6" s="17"/>
      <c r="D6" s="18"/>
      <c r="E6" s="18"/>
      <c r="F6" s="18"/>
      <c r="G6" s="18"/>
      <c r="H6" s="9"/>
      <c r="I6" s="19"/>
      <c r="J6" s="185" t="s">
        <v>5</v>
      </c>
      <c r="K6" s="186"/>
      <c r="L6" s="20">
        <v>24</v>
      </c>
    </row>
    <row r="7" spans="1:12" ht="21.75" thickBot="1" x14ac:dyDescent="0.3">
      <c r="A7" s="21"/>
      <c r="B7" s="22"/>
      <c r="C7" s="23" t="s">
        <v>6</v>
      </c>
      <c r="D7" s="22"/>
      <c r="E7" s="22"/>
      <c r="F7" s="22"/>
      <c r="G7" s="22"/>
      <c r="H7" s="24"/>
      <c r="I7" s="25"/>
      <c r="J7" s="167" t="s">
        <v>7</v>
      </c>
      <c r="K7" s="168"/>
      <c r="L7" s="26">
        <v>62</v>
      </c>
    </row>
    <row r="8" spans="1:12" x14ac:dyDescent="0.25">
      <c r="A8" s="27"/>
      <c r="B8" s="28"/>
      <c r="C8" s="28"/>
      <c r="D8" s="28"/>
      <c r="E8" s="28"/>
      <c r="F8" s="28"/>
      <c r="G8" s="28"/>
      <c r="H8" s="28"/>
      <c r="I8" s="28"/>
      <c r="J8" s="29"/>
      <c r="K8" s="29"/>
      <c r="L8" s="30"/>
    </row>
    <row r="9" spans="1:12" x14ac:dyDescent="0.25">
      <c r="A9" s="169" t="s">
        <v>8</v>
      </c>
      <c r="B9" s="170" t="s">
        <v>9</v>
      </c>
      <c r="C9" s="171" t="s">
        <v>10</v>
      </c>
      <c r="D9" s="170" t="s">
        <v>11</v>
      </c>
      <c r="E9" s="160" t="s">
        <v>12</v>
      </c>
      <c r="F9" s="175" t="s">
        <v>13</v>
      </c>
      <c r="G9" s="175" t="s">
        <v>14</v>
      </c>
      <c r="H9" s="175" t="s">
        <v>15</v>
      </c>
      <c r="I9" s="160" t="s">
        <v>16</v>
      </c>
      <c r="J9" s="160" t="s">
        <v>17</v>
      </c>
      <c r="K9" s="160" t="s">
        <v>18</v>
      </c>
      <c r="L9" s="160" t="s">
        <v>19</v>
      </c>
    </row>
    <row r="10" spans="1:12" x14ac:dyDescent="0.25">
      <c r="A10" s="169"/>
      <c r="B10" s="170"/>
      <c r="C10" s="172"/>
      <c r="D10" s="174"/>
      <c r="E10" s="161"/>
      <c r="F10" s="175"/>
      <c r="G10" s="175"/>
      <c r="H10" s="175"/>
      <c r="I10" s="161"/>
      <c r="J10" s="161"/>
      <c r="K10" s="161"/>
      <c r="L10" s="161"/>
    </row>
    <row r="11" spans="1:12" x14ac:dyDescent="0.25">
      <c r="A11" s="169"/>
      <c r="B11" s="170"/>
      <c r="C11" s="173"/>
      <c r="D11" s="174"/>
      <c r="E11" s="162"/>
      <c r="F11" s="175"/>
      <c r="G11" s="175"/>
      <c r="H11" s="175"/>
      <c r="I11" s="162"/>
      <c r="J11" s="162"/>
      <c r="K11" s="162"/>
      <c r="L11" s="162"/>
    </row>
    <row r="12" spans="1:12" x14ac:dyDescent="0.25">
      <c r="A12" s="31" t="s">
        <v>20</v>
      </c>
      <c r="B12" s="32"/>
      <c r="C12" s="33" t="s">
        <v>21</v>
      </c>
      <c r="D12" s="34" t="s">
        <v>22</v>
      </c>
      <c r="E12" s="35" t="s">
        <v>22</v>
      </c>
      <c r="F12" s="36"/>
      <c r="G12" s="36"/>
      <c r="H12" s="37"/>
      <c r="I12" s="35" t="s">
        <v>23</v>
      </c>
      <c r="J12" s="35"/>
      <c r="K12" s="35"/>
      <c r="L12" s="38"/>
    </row>
    <row r="13" spans="1:12" x14ac:dyDescent="0.25">
      <c r="A13" s="31">
        <v>1</v>
      </c>
      <c r="B13" s="39"/>
      <c r="C13" s="40" t="s">
        <v>24</v>
      </c>
      <c r="D13" s="41"/>
      <c r="E13" s="42"/>
      <c r="F13" s="42"/>
      <c r="G13" s="43"/>
      <c r="H13" s="43"/>
      <c r="I13" s="43"/>
      <c r="J13" s="43"/>
      <c r="K13" s="43"/>
      <c r="L13" s="44"/>
    </row>
    <row r="14" spans="1:12" x14ac:dyDescent="0.25">
      <c r="A14" s="31" t="s">
        <v>25</v>
      </c>
      <c r="B14" s="32" t="s">
        <v>26</v>
      </c>
      <c r="C14" s="45" t="s">
        <v>27</v>
      </c>
      <c r="D14" s="46" t="s">
        <v>28</v>
      </c>
      <c r="E14" s="35">
        <v>1800</v>
      </c>
      <c r="F14" s="46" t="s">
        <v>13</v>
      </c>
      <c r="G14" s="46"/>
      <c r="H14" s="47">
        <v>1</v>
      </c>
      <c r="I14" s="48" t="s">
        <v>29</v>
      </c>
      <c r="J14" s="47"/>
      <c r="K14" s="47"/>
      <c r="L14" s="38"/>
    </row>
    <row r="15" spans="1:12" x14ac:dyDescent="0.25">
      <c r="A15" s="31" t="s">
        <v>30</v>
      </c>
      <c r="B15" s="49" t="s">
        <v>26</v>
      </c>
      <c r="C15" s="50" t="s">
        <v>31</v>
      </c>
      <c r="D15" s="51" t="s">
        <v>28</v>
      </c>
      <c r="E15" s="52">
        <v>1800</v>
      </c>
      <c r="F15" s="53">
        <v>1</v>
      </c>
      <c r="G15" s="54"/>
      <c r="H15" s="55">
        <v>1</v>
      </c>
      <c r="I15" s="54" t="s">
        <v>29</v>
      </c>
      <c r="J15" s="54"/>
      <c r="K15" s="54"/>
      <c r="L15" s="56"/>
    </row>
    <row r="16" spans="1:12" x14ac:dyDescent="0.25">
      <c r="A16" s="31" t="s">
        <v>32</v>
      </c>
      <c r="B16" s="32" t="s">
        <v>26</v>
      </c>
      <c r="C16" s="45" t="s">
        <v>33</v>
      </c>
      <c r="D16" s="46" t="s">
        <v>28</v>
      </c>
      <c r="E16" s="35">
        <v>4500</v>
      </c>
      <c r="F16" s="46" t="s">
        <v>13</v>
      </c>
      <c r="G16" s="46"/>
      <c r="H16" s="47">
        <v>1</v>
      </c>
      <c r="I16" s="48" t="s">
        <v>29</v>
      </c>
      <c r="J16" s="47"/>
      <c r="K16" s="47"/>
      <c r="L16" s="38"/>
    </row>
    <row r="17" spans="1:12" x14ac:dyDescent="0.25">
      <c r="A17" s="31" t="s">
        <v>34</v>
      </c>
      <c r="B17" s="49" t="s">
        <v>26</v>
      </c>
      <c r="C17" s="50" t="s">
        <v>35</v>
      </c>
      <c r="D17" s="51" t="s">
        <v>28</v>
      </c>
      <c r="E17" s="52">
        <v>4500</v>
      </c>
      <c r="F17" s="53">
        <v>1</v>
      </c>
      <c r="G17" s="54"/>
      <c r="H17" s="55">
        <v>1</v>
      </c>
      <c r="I17" s="54" t="s">
        <v>29</v>
      </c>
      <c r="J17" s="54"/>
      <c r="K17" s="54"/>
      <c r="L17" s="56"/>
    </row>
    <row r="18" spans="1:12" ht="25.5" x14ac:dyDescent="0.25">
      <c r="A18" s="31" t="s">
        <v>36</v>
      </c>
      <c r="B18" s="32">
        <v>98524</v>
      </c>
      <c r="C18" s="33" t="s">
        <v>37</v>
      </c>
      <c r="D18" s="34" t="s">
        <v>38</v>
      </c>
      <c r="E18" s="35">
        <v>1.163878</v>
      </c>
      <c r="F18" s="36"/>
      <c r="G18" s="36"/>
      <c r="H18" s="47">
        <v>326.79000000000002</v>
      </c>
      <c r="I18" s="35" t="s">
        <v>39</v>
      </c>
      <c r="J18" s="35"/>
      <c r="K18" s="35"/>
      <c r="L18" s="38"/>
    </row>
    <row r="19" spans="1:12" x14ac:dyDescent="0.25">
      <c r="A19" s="31" t="s">
        <v>40</v>
      </c>
      <c r="B19" s="49">
        <v>88316</v>
      </c>
      <c r="C19" s="57" t="s">
        <v>41</v>
      </c>
      <c r="D19" s="58" t="s">
        <v>42</v>
      </c>
      <c r="E19" s="55">
        <v>16.21</v>
      </c>
      <c r="F19" s="55">
        <v>7.1800000000000003E-2</v>
      </c>
      <c r="G19" s="59">
        <v>1</v>
      </c>
      <c r="H19" s="60">
        <v>23.463522000000001</v>
      </c>
      <c r="I19" s="54" t="s">
        <v>43</v>
      </c>
      <c r="J19" s="54"/>
      <c r="K19" s="54"/>
      <c r="L19" s="56"/>
    </row>
    <row r="20" spans="1:12" x14ac:dyDescent="0.25">
      <c r="A20" s="31" t="s">
        <v>44</v>
      </c>
      <c r="B20" s="32" t="s">
        <v>26</v>
      </c>
      <c r="C20" s="45" t="s">
        <v>45</v>
      </c>
      <c r="D20" s="61" t="s">
        <v>38</v>
      </c>
      <c r="E20" s="35">
        <v>313.23489999999993</v>
      </c>
      <c r="F20" s="46" t="s">
        <v>13</v>
      </c>
      <c r="G20" s="46"/>
      <c r="H20" s="47">
        <v>4.5</v>
      </c>
      <c r="I20" s="48" t="s">
        <v>46</v>
      </c>
      <c r="J20" s="47"/>
      <c r="K20" s="47"/>
      <c r="L20" s="38"/>
    </row>
    <row r="21" spans="1:12" ht="24" x14ac:dyDescent="0.25">
      <c r="A21" s="31" t="s">
        <v>47</v>
      </c>
      <c r="B21" s="49" t="s">
        <v>26</v>
      </c>
      <c r="C21" s="50" t="s">
        <v>48</v>
      </c>
      <c r="D21" s="62" t="s">
        <v>49</v>
      </c>
      <c r="E21" s="52">
        <v>2.73</v>
      </c>
      <c r="F21" s="53">
        <v>1</v>
      </c>
      <c r="G21" s="54"/>
      <c r="H21" s="55">
        <v>4.5</v>
      </c>
      <c r="I21" s="54" t="s">
        <v>50</v>
      </c>
      <c r="J21" s="54"/>
      <c r="K21" s="54"/>
      <c r="L21" s="56"/>
    </row>
    <row r="22" spans="1:12" ht="24" x14ac:dyDescent="0.25">
      <c r="A22" s="31" t="s">
        <v>51</v>
      </c>
      <c r="B22" s="49" t="s">
        <v>26</v>
      </c>
      <c r="C22" s="50" t="s">
        <v>52</v>
      </c>
      <c r="D22" s="62" t="s">
        <v>49</v>
      </c>
      <c r="E22" s="52">
        <v>4.7</v>
      </c>
      <c r="F22" s="53">
        <v>4</v>
      </c>
      <c r="G22" s="54"/>
      <c r="H22" s="55">
        <v>18</v>
      </c>
      <c r="I22" s="54" t="s">
        <v>53</v>
      </c>
      <c r="J22" s="54"/>
      <c r="K22" s="54"/>
      <c r="L22" s="56"/>
    </row>
    <row r="23" spans="1:12" ht="24" x14ac:dyDescent="0.25">
      <c r="A23" s="31" t="s">
        <v>54</v>
      </c>
      <c r="B23" s="49" t="s">
        <v>26</v>
      </c>
      <c r="C23" s="50" t="s">
        <v>55</v>
      </c>
      <c r="D23" s="62" t="s">
        <v>38</v>
      </c>
      <c r="E23" s="52">
        <v>240</v>
      </c>
      <c r="F23" s="53">
        <v>1</v>
      </c>
      <c r="G23" s="54"/>
      <c r="H23" s="55">
        <v>4.5</v>
      </c>
      <c r="I23" s="54" t="s">
        <v>56</v>
      </c>
      <c r="J23" s="54"/>
      <c r="K23" s="54"/>
      <c r="L23" s="56"/>
    </row>
    <row r="24" spans="1:12" x14ac:dyDescent="0.25">
      <c r="A24" s="31" t="s">
        <v>57</v>
      </c>
      <c r="B24" s="49" t="s">
        <v>26</v>
      </c>
      <c r="C24" s="50" t="s">
        <v>58</v>
      </c>
      <c r="D24" s="62" t="s">
        <v>59</v>
      </c>
      <c r="E24" s="52">
        <v>10.67</v>
      </c>
      <c r="F24" s="53">
        <v>0.11</v>
      </c>
      <c r="G24" s="54"/>
      <c r="H24" s="55">
        <v>0.495</v>
      </c>
      <c r="I24" s="54" t="s">
        <v>60</v>
      </c>
      <c r="J24" s="54"/>
      <c r="K24" s="54"/>
      <c r="L24" s="56"/>
    </row>
    <row r="25" spans="1:12" x14ac:dyDescent="0.25">
      <c r="A25" s="31" t="s">
        <v>61</v>
      </c>
      <c r="B25" s="49" t="s">
        <v>26</v>
      </c>
      <c r="C25" s="50" t="s">
        <v>62</v>
      </c>
      <c r="D25" s="62" t="s">
        <v>42</v>
      </c>
      <c r="E25" s="52">
        <v>18.149999999999999</v>
      </c>
      <c r="F25" s="53">
        <v>1</v>
      </c>
      <c r="G25" s="54"/>
      <c r="H25" s="55">
        <v>4.5</v>
      </c>
      <c r="I25" s="54" t="s">
        <v>63</v>
      </c>
      <c r="J25" s="54"/>
      <c r="K25" s="54"/>
      <c r="L25" s="56"/>
    </row>
    <row r="26" spans="1:12" x14ac:dyDescent="0.25">
      <c r="A26" s="31" t="s">
        <v>64</v>
      </c>
      <c r="B26" s="49" t="s">
        <v>26</v>
      </c>
      <c r="C26" s="50" t="s">
        <v>41</v>
      </c>
      <c r="D26" s="62" t="s">
        <v>42</v>
      </c>
      <c r="E26" s="52">
        <v>14.87</v>
      </c>
      <c r="F26" s="53">
        <v>2</v>
      </c>
      <c r="G26" s="54"/>
      <c r="H26" s="55">
        <v>9</v>
      </c>
      <c r="I26" s="54" t="s">
        <v>65</v>
      </c>
      <c r="J26" s="54"/>
      <c r="K26" s="54"/>
      <c r="L26" s="56"/>
    </row>
    <row r="27" spans="1:12" ht="36" x14ac:dyDescent="0.25">
      <c r="A27" s="31" t="s">
        <v>66</v>
      </c>
      <c r="B27" s="49" t="s">
        <v>26</v>
      </c>
      <c r="C27" s="50" t="s">
        <v>67</v>
      </c>
      <c r="D27" s="62" t="s">
        <v>68</v>
      </c>
      <c r="E27" s="52">
        <v>264.12</v>
      </c>
      <c r="F27" s="53">
        <v>0.01</v>
      </c>
      <c r="G27" s="54"/>
      <c r="H27" s="55">
        <v>4.4999999999999998E-2</v>
      </c>
      <c r="I27" s="54" t="s">
        <v>69</v>
      </c>
      <c r="J27" s="54"/>
      <c r="K27" s="54"/>
      <c r="L27" s="56"/>
    </row>
    <row r="28" spans="1:12" ht="25.5" x14ac:dyDescent="0.25">
      <c r="A28" s="31" t="s">
        <v>70</v>
      </c>
      <c r="B28" s="32">
        <v>95675</v>
      </c>
      <c r="C28" s="33" t="s">
        <v>71</v>
      </c>
      <c r="D28" s="34" t="s">
        <v>72</v>
      </c>
      <c r="E28" s="35">
        <v>212.14347900000001</v>
      </c>
      <c r="F28" s="36"/>
      <c r="G28" s="36"/>
      <c r="H28" s="47">
        <v>1</v>
      </c>
      <c r="I28" s="35" t="s">
        <v>73</v>
      </c>
      <c r="J28" s="35"/>
      <c r="K28" s="35"/>
      <c r="L28" s="63"/>
    </row>
    <row r="29" spans="1:12" x14ac:dyDescent="0.25">
      <c r="A29" s="31" t="s">
        <v>74</v>
      </c>
      <c r="B29" s="49">
        <v>3148</v>
      </c>
      <c r="C29" s="57" t="s">
        <v>75</v>
      </c>
      <c r="D29" s="58" t="s">
        <v>72</v>
      </c>
      <c r="E29" s="55">
        <v>15.3</v>
      </c>
      <c r="F29" s="55">
        <v>1.9800000000000002E-2</v>
      </c>
      <c r="G29" s="59">
        <v>1</v>
      </c>
      <c r="H29" s="60">
        <v>1.9800000000000002E-2</v>
      </c>
      <c r="I29" s="54" t="s">
        <v>76</v>
      </c>
      <c r="J29" s="54"/>
      <c r="K29" s="54"/>
      <c r="L29" s="64"/>
    </row>
    <row r="30" spans="1:12" ht="36" x14ac:dyDescent="0.25">
      <c r="A30" s="31" t="s">
        <v>77</v>
      </c>
      <c r="B30" s="49">
        <v>12774</v>
      </c>
      <c r="C30" s="57" t="s">
        <v>78</v>
      </c>
      <c r="D30" s="58" t="s">
        <v>72</v>
      </c>
      <c r="E30" s="55">
        <v>191.22</v>
      </c>
      <c r="F30" s="55">
        <v>1</v>
      </c>
      <c r="G30" s="59">
        <v>1</v>
      </c>
      <c r="H30" s="60">
        <v>1</v>
      </c>
      <c r="I30" s="54" t="s">
        <v>73</v>
      </c>
      <c r="J30" s="54"/>
      <c r="K30" s="54"/>
      <c r="L30" s="64"/>
    </row>
    <row r="31" spans="1:12" ht="24" x14ac:dyDescent="0.25">
      <c r="A31" s="31" t="s">
        <v>79</v>
      </c>
      <c r="B31" s="49">
        <v>88248</v>
      </c>
      <c r="C31" s="57" t="s">
        <v>80</v>
      </c>
      <c r="D31" s="58" t="s">
        <v>42</v>
      </c>
      <c r="E31" s="55">
        <v>17.45</v>
      </c>
      <c r="F31" s="55">
        <v>0.52590000000000003</v>
      </c>
      <c r="G31" s="59">
        <v>1</v>
      </c>
      <c r="H31" s="60">
        <v>0.52590000000000003</v>
      </c>
      <c r="I31" s="54" t="s">
        <v>81</v>
      </c>
      <c r="J31" s="54"/>
      <c r="K31" s="54"/>
      <c r="L31" s="64"/>
    </row>
    <row r="32" spans="1:12" ht="24" x14ac:dyDescent="0.25">
      <c r="A32" s="31" t="s">
        <v>82</v>
      </c>
      <c r="B32" s="49">
        <v>88267</v>
      </c>
      <c r="C32" s="57" t="s">
        <v>83</v>
      </c>
      <c r="D32" s="58" t="s">
        <v>42</v>
      </c>
      <c r="E32" s="55">
        <v>21.76</v>
      </c>
      <c r="F32" s="55">
        <v>0.52590000000000003</v>
      </c>
      <c r="G32" s="59">
        <v>1</v>
      </c>
      <c r="H32" s="60">
        <v>0.52590000000000003</v>
      </c>
      <c r="I32" s="54" t="s">
        <v>81</v>
      </c>
      <c r="J32" s="54"/>
      <c r="K32" s="54"/>
      <c r="L32" s="64"/>
    </row>
    <row r="33" spans="1:12" ht="38.25" x14ac:dyDescent="0.25">
      <c r="A33" s="31" t="s">
        <v>84</v>
      </c>
      <c r="B33" s="32">
        <v>99059</v>
      </c>
      <c r="C33" s="33" t="s">
        <v>85</v>
      </c>
      <c r="D33" s="34" t="s">
        <v>49</v>
      </c>
      <c r="E33" s="35">
        <v>63.459933000000007</v>
      </c>
      <c r="F33" s="36"/>
      <c r="G33" s="36"/>
      <c r="H33" s="47">
        <v>88</v>
      </c>
      <c r="I33" s="35" t="s">
        <v>86</v>
      </c>
      <c r="J33" s="35"/>
      <c r="K33" s="35"/>
      <c r="L33" s="38"/>
    </row>
    <row r="34" spans="1:12" ht="24" x14ac:dyDescent="0.25">
      <c r="A34" s="31" t="s">
        <v>87</v>
      </c>
      <c r="B34" s="49">
        <v>4417</v>
      </c>
      <c r="C34" s="57" t="s">
        <v>88</v>
      </c>
      <c r="D34" s="58" t="s">
        <v>49</v>
      </c>
      <c r="E34" s="55">
        <v>12.62</v>
      </c>
      <c r="F34" s="55">
        <v>0.74450000000000005</v>
      </c>
      <c r="G34" s="59">
        <v>1</v>
      </c>
      <c r="H34" s="60">
        <v>65.516000000000005</v>
      </c>
      <c r="I34" s="54" t="s">
        <v>89</v>
      </c>
      <c r="J34" s="54"/>
      <c r="K34" s="54"/>
      <c r="L34" s="56"/>
    </row>
    <row r="35" spans="1:12" ht="24" x14ac:dyDescent="0.25">
      <c r="A35" s="31" t="s">
        <v>90</v>
      </c>
      <c r="B35" s="49">
        <v>4433</v>
      </c>
      <c r="C35" s="57" t="s">
        <v>91</v>
      </c>
      <c r="D35" s="58" t="s">
        <v>49</v>
      </c>
      <c r="E35" s="55">
        <v>45.37</v>
      </c>
      <c r="F35" s="55">
        <v>0.41249999999999998</v>
      </c>
      <c r="G35" s="59">
        <v>1</v>
      </c>
      <c r="H35" s="60">
        <v>36.299999999999997</v>
      </c>
      <c r="I35" s="54" t="s">
        <v>92</v>
      </c>
      <c r="J35" s="54"/>
      <c r="K35" s="54"/>
      <c r="L35" s="56"/>
    </row>
    <row r="36" spans="1:12" x14ac:dyDescent="0.25">
      <c r="A36" s="31" t="s">
        <v>93</v>
      </c>
      <c r="B36" s="49">
        <v>5068</v>
      </c>
      <c r="C36" s="57" t="s">
        <v>94</v>
      </c>
      <c r="D36" s="58" t="s">
        <v>59</v>
      </c>
      <c r="E36" s="55">
        <v>20.65</v>
      </c>
      <c r="F36" s="55">
        <v>0.111</v>
      </c>
      <c r="G36" s="59">
        <v>1</v>
      </c>
      <c r="H36" s="60">
        <v>9.7680000000000007</v>
      </c>
      <c r="I36" s="54" t="s">
        <v>95</v>
      </c>
      <c r="J36" s="54"/>
      <c r="K36" s="54"/>
      <c r="L36" s="56"/>
    </row>
    <row r="37" spans="1:12" x14ac:dyDescent="0.25">
      <c r="A37" s="31" t="s">
        <v>96</v>
      </c>
      <c r="B37" s="49">
        <v>7356</v>
      </c>
      <c r="C37" s="57" t="s">
        <v>97</v>
      </c>
      <c r="D37" s="58" t="s">
        <v>98</v>
      </c>
      <c r="E37" s="55">
        <v>20.34</v>
      </c>
      <c r="F37" s="55">
        <v>2.5600000000000001E-2</v>
      </c>
      <c r="G37" s="59">
        <v>1</v>
      </c>
      <c r="H37" s="60">
        <v>2.2528000000000001</v>
      </c>
      <c r="I37" s="54" t="s">
        <v>99</v>
      </c>
      <c r="J37" s="54"/>
      <c r="K37" s="54"/>
      <c r="L37" s="56"/>
    </row>
    <row r="38" spans="1:12" ht="24" x14ac:dyDescent="0.25">
      <c r="A38" s="31" t="s">
        <v>100</v>
      </c>
      <c r="B38" s="49">
        <v>10567</v>
      </c>
      <c r="C38" s="57" t="s">
        <v>101</v>
      </c>
      <c r="D38" s="58" t="s">
        <v>49</v>
      </c>
      <c r="E38" s="55">
        <v>9.39</v>
      </c>
      <c r="F38" s="55">
        <v>0.55000000000000004</v>
      </c>
      <c r="G38" s="59">
        <v>1</v>
      </c>
      <c r="H38" s="60">
        <v>48.400000000000006</v>
      </c>
      <c r="I38" s="54" t="s">
        <v>102</v>
      </c>
      <c r="J38" s="54"/>
      <c r="K38" s="54"/>
      <c r="L38" s="56"/>
    </row>
    <row r="39" spans="1:12" x14ac:dyDescent="0.25">
      <c r="A39" s="31" t="s">
        <v>103</v>
      </c>
      <c r="B39" s="49">
        <v>88239</v>
      </c>
      <c r="C39" s="57" t="s">
        <v>104</v>
      </c>
      <c r="D39" s="58" t="s">
        <v>42</v>
      </c>
      <c r="E39" s="55">
        <v>17.87</v>
      </c>
      <c r="F39" s="55">
        <v>0.35630000000000001</v>
      </c>
      <c r="G39" s="59">
        <v>1</v>
      </c>
      <c r="H39" s="60">
        <v>31.354400000000002</v>
      </c>
      <c r="I39" s="54" t="s">
        <v>105</v>
      </c>
      <c r="J39" s="54"/>
      <c r="K39" s="54"/>
      <c r="L39" s="56"/>
    </row>
    <row r="40" spans="1:12" x14ac:dyDescent="0.25">
      <c r="A40" s="31" t="s">
        <v>106</v>
      </c>
      <c r="B40" s="49">
        <v>88262</v>
      </c>
      <c r="C40" s="57" t="s">
        <v>62</v>
      </c>
      <c r="D40" s="58" t="s">
        <v>42</v>
      </c>
      <c r="E40" s="55">
        <v>22.12</v>
      </c>
      <c r="F40" s="55">
        <v>0.71250000000000002</v>
      </c>
      <c r="G40" s="59">
        <v>1</v>
      </c>
      <c r="H40" s="60">
        <v>62.7</v>
      </c>
      <c r="I40" s="54" t="s">
        <v>107</v>
      </c>
      <c r="J40" s="54"/>
      <c r="K40" s="54"/>
      <c r="L40" s="56"/>
    </row>
    <row r="41" spans="1:12" ht="24" x14ac:dyDescent="0.25">
      <c r="A41" s="31" t="s">
        <v>108</v>
      </c>
      <c r="B41" s="49">
        <v>91692</v>
      </c>
      <c r="C41" s="57" t="s">
        <v>109</v>
      </c>
      <c r="D41" s="58" t="s">
        <v>110</v>
      </c>
      <c r="E41" s="55">
        <v>21.37</v>
      </c>
      <c r="F41" s="55">
        <v>3.8999999999999998E-3</v>
      </c>
      <c r="G41" s="59">
        <v>1</v>
      </c>
      <c r="H41" s="60">
        <v>0.34320000000000001</v>
      </c>
      <c r="I41" s="54" t="s">
        <v>111</v>
      </c>
      <c r="J41" s="54"/>
      <c r="K41" s="54"/>
      <c r="L41" s="56"/>
    </row>
    <row r="42" spans="1:12" ht="24" x14ac:dyDescent="0.25">
      <c r="A42" s="31" t="s">
        <v>112</v>
      </c>
      <c r="B42" s="49">
        <v>91693</v>
      </c>
      <c r="C42" s="57" t="s">
        <v>113</v>
      </c>
      <c r="D42" s="58" t="s">
        <v>114</v>
      </c>
      <c r="E42" s="55">
        <v>19.940000000000001</v>
      </c>
      <c r="F42" s="55">
        <v>1.6799999999999999E-2</v>
      </c>
      <c r="G42" s="59">
        <v>1</v>
      </c>
      <c r="H42" s="60">
        <v>1.4783999999999999</v>
      </c>
      <c r="I42" s="54" t="s">
        <v>115</v>
      </c>
      <c r="J42" s="54"/>
      <c r="K42" s="54"/>
      <c r="L42" s="56"/>
    </row>
    <row r="43" spans="1:12" ht="24" x14ac:dyDescent="0.25">
      <c r="A43" s="31" t="s">
        <v>116</v>
      </c>
      <c r="B43" s="49">
        <v>94974</v>
      </c>
      <c r="C43" s="57" t="s">
        <v>117</v>
      </c>
      <c r="D43" s="58" t="s">
        <v>68</v>
      </c>
      <c r="E43" s="55">
        <v>377.38</v>
      </c>
      <c r="F43" s="55">
        <v>4.5999999999999999E-3</v>
      </c>
      <c r="G43" s="59">
        <v>1</v>
      </c>
      <c r="H43" s="60">
        <v>0.40479999999999999</v>
      </c>
      <c r="I43" s="54" t="s">
        <v>118</v>
      </c>
      <c r="J43" s="54"/>
      <c r="K43" s="54"/>
      <c r="L43" s="56"/>
    </row>
    <row r="44" spans="1:12" x14ac:dyDescent="0.25">
      <c r="A44" s="31" t="s">
        <v>119</v>
      </c>
      <c r="B44" s="49">
        <v>99062</v>
      </c>
      <c r="C44" s="57" t="s">
        <v>120</v>
      </c>
      <c r="D44" s="58" t="s">
        <v>72</v>
      </c>
      <c r="E44" s="55">
        <v>2.06</v>
      </c>
      <c r="F44" s="55">
        <v>1.5</v>
      </c>
      <c r="G44" s="59">
        <v>1</v>
      </c>
      <c r="H44" s="60">
        <v>132</v>
      </c>
      <c r="I44" s="54" t="s">
        <v>121</v>
      </c>
      <c r="J44" s="54"/>
      <c r="K44" s="54"/>
      <c r="L44" s="56"/>
    </row>
    <row r="45" spans="1:12" ht="25.5" x14ac:dyDescent="0.25">
      <c r="A45" s="31" t="s">
        <v>122</v>
      </c>
      <c r="B45" s="32">
        <v>93584</v>
      </c>
      <c r="C45" s="33" t="s">
        <v>123</v>
      </c>
      <c r="D45" s="34" t="s">
        <v>38</v>
      </c>
      <c r="E45" s="35">
        <v>1078.509382</v>
      </c>
      <c r="F45" s="36"/>
      <c r="G45" s="36"/>
      <c r="H45" s="47">
        <v>10</v>
      </c>
      <c r="I45" s="35" t="s">
        <v>124</v>
      </c>
      <c r="J45" s="35"/>
      <c r="K45" s="35"/>
      <c r="L45" s="38"/>
    </row>
    <row r="46" spans="1:12" ht="36" x14ac:dyDescent="0.25">
      <c r="A46" s="31" t="s">
        <v>125</v>
      </c>
      <c r="B46" s="49">
        <v>11455</v>
      </c>
      <c r="C46" s="57" t="s">
        <v>126</v>
      </c>
      <c r="D46" s="58" t="s">
        <v>72</v>
      </c>
      <c r="E46" s="55">
        <v>17.170000000000002</v>
      </c>
      <c r="F46" s="55">
        <v>6.6199999999999995E-2</v>
      </c>
      <c r="G46" s="59">
        <v>1</v>
      </c>
      <c r="H46" s="60">
        <v>0.66199999999999992</v>
      </c>
      <c r="I46" s="54" t="s">
        <v>127</v>
      </c>
      <c r="J46" s="54"/>
      <c r="K46" s="54"/>
      <c r="L46" s="56"/>
    </row>
    <row r="47" spans="1:12" ht="24" x14ac:dyDescent="0.25">
      <c r="A47" s="31" t="s">
        <v>128</v>
      </c>
      <c r="B47" s="49">
        <v>88489</v>
      </c>
      <c r="C47" s="57" t="s">
        <v>129</v>
      </c>
      <c r="D47" s="58" t="s">
        <v>38</v>
      </c>
      <c r="E47" s="55">
        <v>12.2</v>
      </c>
      <c r="F47" s="55">
        <v>5.0648999999999997</v>
      </c>
      <c r="G47" s="59">
        <v>1</v>
      </c>
      <c r="H47" s="60">
        <v>50.649000000000001</v>
      </c>
      <c r="I47" s="54" t="s">
        <v>130</v>
      </c>
      <c r="J47" s="54"/>
      <c r="K47" s="54"/>
      <c r="L47" s="56"/>
    </row>
    <row r="48" spans="1:12" ht="48" x14ac:dyDescent="0.25">
      <c r="A48" s="31" t="s">
        <v>131</v>
      </c>
      <c r="B48" s="49">
        <v>91170</v>
      </c>
      <c r="C48" s="57" t="s">
        <v>132</v>
      </c>
      <c r="D48" s="58" t="s">
        <v>49</v>
      </c>
      <c r="E48" s="55">
        <v>2.8</v>
      </c>
      <c r="F48" s="55">
        <v>0.13250000000000001</v>
      </c>
      <c r="G48" s="59">
        <v>1</v>
      </c>
      <c r="H48" s="60">
        <v>1.3250000000000002</v>
      </c>
      <c r="I48" s="54" t="s">
        <v>133</v>
      </c>
      <c r="J48" s="54"/>
      <c r="K48" s="54"/>
      <c r="L48" s="56"/>
    </row>
    <row r="49" spans="1:12" ht="36" x14ac:dyDescent="0.25">
      <c r="A49" s="31" t="s">
        <v>134</v>
      </c>
      <c r="B49" s="49">
        <v>91173</v>
      </c>
      <c r="C49" s="57" t="s">
        <v>135</v>
      </c>
      <c r="D49" s="58" t="s">
        <v>49</v>
      </c>
      <c r="E49" s="55">
        <v>1.41</v>
      </c>
      <c r="F49" s="55">
        <v>0.17219999999999999</v>
      </c>
      <c r="G49" s="59">
        <v>1</v>
      </c>
      <c r="H49" s="60">
        <v>1.722</v>
      </c>
      <c r="I49" s="54" t="s">
        <v>136</v>
      </c>
      <c r="J49" s="54"/>
      <c r="K49" s="54"/>
      <c r="L49" s="56"/>
    </row>
    <row r="50" spans="1:12" ht="24" x14ac:dyDescent="0.25">
      <c r="A50" s="31" t="s">
        <v>137</v>
      </c>
      <c r="B50" s="49">
        <v>91341</v>
      </c>
      <c r="C50" s="57" t="s">
        <v>138</v>
      </c>
      <c r="D50" s="58" t="s">
        <v>38</v>
      </c>
      <c r="E50" s="55">
        <v>623.16</v>
      </c>
      <c r="F50" s="55">
        <v>0.153</v>
      </c>
      <c r="G50" s="59">
        <v>1</v>
      </c>
      <c r="H50" s="60">
        <v>1.53</v>
      </c>
      <c r="I50" s="54" t="s">
        <v>139</v>
      </c>
      <c r="J50" s="54"/>
      <c r="K50" s="54"/>
      <c r="L50" s="56"/>
    </row>
    <row r="51" spans="1:12" ht="36" x14ac:dyDescent="0.25">
      <c r="A51" s="31" t="s">
        <v>140</v>
      </c>
      <c r="B51" s="49">
        <v>91852</v>
      </c>
      <c r="C51" s="57" t="s">
        <v>141</v>
      </c>
      <c r="D51" s="58" t="s">
        <v>49</v>
      </c>
      <c r="E51" s="55">
        <v>8.02</v>
      </c>
      <c r="F51" s="55">
        <v>6.6199999999999995E-2</v>
      </c>
      <c r="G51" s="59">
        <v>1</v>
      </c>
      <c r="H51" s="60">
        <v>0.66199999999999992</v>
      </c>
      <c r="I51" s="54" t="s">
        <v>142</v>
      </c>
      <c r="J51" s="54"/>
      <c r="K51" s="54"/>
      <c r="L51" s="56"/>
    </row>
    <row r="52" spans="1:12" ht="36" x14ac:dyDescent="0.25">
      <c r="A52" s="31" t="s">
        <v>143</v>
      </c>
      <c r="B52" s="49">
        <v>91862</v>
      </c>
      <c r="C52" s="57" t="s">
        <v>144</v>
      </c>
      <c r="D52" s="58" t="s">
        <v>49</v>
      </c>
      <c r="E52" s="55">
        <v>10.02</v>
      </c>
      <c r="F52" s="55">
        <v>0.13250000000000001</v>
      </c>
      <c r="G52" s="59">
        <v>1</v>
      </c>
      <c r="H52" s="60">
        <v>1.3250000000000002</v>
      </c>
      <c r="I52" s="54" t="s">
        <v>133</v>
      </c>
      <c r="J52" s="54"/>
      <c r="K52" s="54"/>
      <c r="L52" s="56"/>
    </row>
    <row r="53" spans="1:12" ht="36" x14ac:dyDescent="0.25">
      <c r="A53" s="31" t="s">
        <v>145</v>
      </c>
      <c r="B53" s="49">
        <v>91870</v>
      </c>
      <c r="C53" s="57" t="s">
        <v>146</v>
      </c>
      <c r="D53" s="58" t="s">
        <v>49</v>
      </c>
      <c r="E53" s="55">
        <v>10.78</v>
      </c>
      <c r="F53" s="55">
        <v>0.17219999999999999</v>
      </c>
      <c r="G53" s="59">
        <v>1</v>
      </c>
      <c r="H53" s="60">
        <v>1.722</v>
      </c>
      <c r="I53" s="54" t="s">
        <v>136</v>
      </c>
      <c r="J53" s="54"/>
      <c r="K53" s="54"/>
      <c r="L53" s="56"/>
    </row>
    <row r="54" spans="1:12" ht="24" x14ac:dyDescent="0.25">
      <c r="A54" s="31" t="s">
        <v>147</v>
      </c>
      <c r="B54" s="49">
        <v>91924</v>
      </c>
      <c r="C54" s="57" t="s">
        <v>148</v>
      </c>
      <c r="D54" s="58" t="s">
        <v>49</v>
      </c>
      <c r="E54" s="55">
        <v>2.54</v>
      </c>
      <c r="F54" s="55">
        <v>0.67549999999999999</v>
      </c>
      <c r="G54" s="59">
        <v>1</v>
      </c>
      <c r="H54" s="60">
        <v>6.7549999999999999</v>
      </c>
      <c r="I54" s="54" t="s">
        <v>149</v>
      </c>
      <c r="J54" s="54"/>
      <c r="K54" s="54"/>
      <c r="L54" s="56"/>
    </row>
    <row r="55" spans="1:12" ht="36" x14ac:dyDescent="0.25">
      <c r="A55" s="31" t="s">
        <v>150</v>
      </c>
      <c r="B55" s="49">
        <v>92023</v>
      </c>
      <c r="C55" s="57" t="s">
        <v>151</v>
      </c>
      <c r="D55" s="58" t="s">
        <v>72</v>
      </c>
      <c r="E55" s="55">
        <v>40.659999999999997</v>
      </c>
      <c r="F55" s="55">
        <v>6.6199999999999995E-2</v>
      </c>
      <c r="G55" s="59">
        <v>1</v>
      </c>
      <c r="H55" s="60">
        <v>0.66199999999999992</v>
      </c>
      <c r="I55" s="54" t="s">
        <v>127</v>
      </c>
      <c r="J55" s="54"/>
      <c r="K55" s="54"/>
      <c r="L55" s="56"/>
    </row>
    <row r="56" spans="1:12" ht="36" x14ac:dyDescent="0.25">
      <c r="A56" s="31" t="s">
        <v>152</v>
      </c>
      <c r="B56" s="49">
        <v>92543</v>
      </c>
      <c r="C56" s="57" t="s">
        <v>153</v>
      </c>
      <c r="D56" s="58" t="s">
        <v>38</v>
      </c>
      <c r="E56" s="55">
        <v>35.71</v>
      </c>
      <c r="F56" s="55">
        <v>1.7192000000000001</v>
      </c>
      <c r="G56" s="59">
        <v>1</v>
      </c>
      <c r="H56" s="60">
        <v>17.192</v>
      </c>
      <c r="I56" s="54" t="s">
        <v>154</v>
      </c>
      <c r="J56" s="54"/>
      <c r="K56" s="54"/>
      <c r="L56" s="56"/>
    </row>
    <row r="57" spans="1:12" ht="24" x14ac:dyDescent="0.25">
      <c r="A57" s="31" t="s">
        <v>155</v>
      </c>
      <c r="B57" s="49">
        <v>93358</v>
      </c>
      <c r="C57" s="57" t="s">
        <v>156</v>
      </c>
      <c r="D57" s="58" t="s">
        <v>68</v>
      </c>
      <c r="E57" s="55">
        <v>64.12</v>
      </c>
      <c r="F57" s="55">
        <v>4.0399999999999998E-2</v>
      </c>
      <c r="G57" s="59">
        <v>1</v>
      </c>
      <c r="H57" s="60">
        <v>0.40399999999999997</v>
      </c>
      <c r="I57" s="54" t="s">
        <v>157</v>
      </c>
      <c r="J57" s="54"/>
      <c r="K57" s="54"/>
      <c r="L57" s="56"/>
    </row>
    <row r="58" spans="1:12" ht="48" x14ac:dyDescent="0.25">
      <c r="A58" s="31" t="s">
        <v>158</v>
      </c>
      <c r="B58" s="49">
        <v>94210</v>
      </c>
      <c r="C58" s="57" t="s">
        <v>159</v>
      </c>
      <c r="D58" s="58" t="s">
        <v>38</v>
      </c>
      <c r="E58" s="55">
        <v>42.5</v>
      </c>
      <c r="F58" s="55">
        <v>1.7192000000000001</v>
      </c>
      <c r="G58" s="59">
        <v>1</v>
      </c>
      <c r="H58" s="60">
        <v>17.192</v>
      </c>
      <c r="I58" s="54" t="s">
        <v>154</v>
      </c>
      <c r="J58" s="54"/>
      <c r="K58" s="54"/>
      <c r="L58" s="56"/>
    </row>
    <row r="59" spans="1:12" ht="48" x14ac:dyDescent="0.25">
      <c r="A59" s="31" t="s">
        <v>160</v>
      </c>
      <c r="B59" s="49">
        <v>94559</v>
      </c>
      <c r="C59" s="57" t="s">
        <v>161</v>
      </c>
      <c r="D59" s="58" t="s">
        <v>38</v>
      </c>
      <c r="E59" s="55">
        <v>787.26</v>
      </c>
      <c r="F59" s="55">
        <v>6.6199999999999995E-2</v>
      </c>
      <c r="G59" s="59">
        <v>1</v>
      </c>
      <c r="H59" s="60">
        <v>0.66199999999999992</v>
      </c>
      <c r="I59" s="54" t="s">
        <v>162</v>
      </c>
      <c r="J59" s="54"/>
      <c r="K59" s="54"/>
      <c r="L59" s="56"/>
    </row>
    <row r="60" spans="1:12" ht="24" x14ac:dyDescent="0.25">
      <c r="A60" s="31" t="s">
        <v>163</v>
      </c>
      <c r="B60" s="49">
        <v>95240</v>
      </c>
      <c r="C60" s="57" t="s">
        <v>164</v>
      </c>
      <c r="D60" s="58" t="s">
        <v>38</v>
      </c>
      <c r="E60" s="55">
        <v>15.56</v>
      </c>
      <c r="F60" s="55">
        <v>9.2999999999999992E-3</v>
      </c>
      <c r="G60" s="59">
        <v>1</v>
      </c>
      <c r="H60" s="60">
        <v>9.2999999999999999E-2</v>
      </c>
      <c r="I60" s="54" t="s">
        <v>165</v>
      </c>
      <c r="J60" s="54"/>
      <c r="K60" s="54"/>
      <c r="L60" s="56"/>
    </row>
    <row r="61" spans="1:12" ht="24" x14ac:dyDescent="0.25">
      <c r="A61" s="31" t="s">
        <v>166</v>
      </c>
      <c r="B61" s="49">
        <v>95241</v>
      </c>
      <c r="C61" s="57" t="s">
        <v>167</v>
      </c>
      <c r="D61" s="58" t="s">
        <v>38</v>
      </c>
      <c r="E61" s="55">
        <v>25.96</v>
      </c>
      <c r="F61" s="55">
        <v>1.5109999999999999</v>
      </c>
      <c r="G61" s="59">
        <v>1</v>
      </c>
      <c r="H61" s="60">
        <v>15.11</v>
      </c>
      <c r="I61" s="54" t="s">
        <v>168</v>
      </c>
      <c r="J61" s="54"/>
      <c r="K61" s="54"/>
      <c r="L61" s="56"/>
    </row>
    <row r="62" spans="1:12" ht="24" x14ac:dyDescent="0.25">
      <c r="A62" s="31" t="s">
        <v>169</v>
      </c>
      <c r="B62" s="49">
        <v>95805</v>
      </c>
      <c r="C62" s="57" t="s">
        <v>170</v>
      </c>
      <c r="D62" s="58" t="s">
        <v>72</v>
      </c>
      <c r="E62" s="55">
        <v>24.79</v>
      </c>
      <c r="F62" s="55">
        <v>0.13250000000000001</v>
      </c>
      <c r="G62" s="59">
        <v>1</v>
      </c>
      <c r="H62" s="60">
        <v>1.3250000000000002</v>
      </c>
      <c r="I62" s="54" t="s">
        <v>171</v>
      </c>
      <c r="J62" s="54"/>
      <c r="K62" s="54"/>
      <c r="L62" s="56"/>
    </row>
    <row r="63" spans="1:12" x14ac:dyDescent="0.25">
      <c r="A63" s="31" t="s">
        <v>172</v>
      </c>
      <c r="B63" s="49">
        <v>96995</v>
      </c>
      <c r="C63" s="57" t="s">
        <v>173</v>
      </c>
      <c r="D63" s="58" t="s">
        <v>68</v>
      </c>
      <c r="E63" s="55">
        <v>38.880000000000003</v>
      </c>
      <c r="F63" s="55">
        <v>1.06E-2</v>
      </c>
      <c r="G63" s="59">
        <v>1</v>
      </c>
      <c r="H63" s="60">
        <v>0.106</v>
      </c>
      <c r="I63" s="54" t="s">
        <v>174</v>
      </c>
      <c r="J63" s="54"/>
      <c r="K63" s="54"/>
      <c r="L63" s="56"/>
    </row>
    <row r="64" spans="1:12" ht="36" x14ac:dyDescent="0.25">
      <c r="A64" s="31" t="s">
        <v>175</v>
      </c>
      <c r="B64" s="49">
        <v>97586</v>
      </c>
      <c r="C64" s="57" t="s">
        <v>176</v>
      </c>
      <c r="D64" s="58" t="s">
        <v>72</v>
      </c>
      <c r="E64" s="55">
        <v>217.75</v>
      </c>
      <c r="F64" s="55">
        <v>6.6199999999999995E-2</v>
      </c>
      <c r="G64" s="59">
        <v>1</v>
      </c>
      <c r="H64" s="60">
        <v>0.66199999999999992</v>
      </c>
      <c r="I64" s="54" t="s">
        <v>127</v>
      </c>
      <c r="J64" s="54"/>
      <c r="K64" s="54"/>
      <c r="L64" s="56"/>
    </row>
    <row r="65" spans="1:12" ht="36" x14ac:dyDescent="0.25">
      <c r="A65" s="31" t="s">
        <v>177</v>
      </c>
      <c r="B65" s="49">
        <v>98441</v>
      </c>
      <c r="C65" s="57" t="s">
        <v>178</v>
      </c>
      <c r="D65" s="58" t="s">
        <v>38</v>
      </c>
      <c r="E65" s="55">
        <v>209.6</v>
      </c>
      <c r="F65" s="55">
        <v>0.51359999999999995</v>
      </c>
      <c r="G65" s="59">
        <v>1</v>
      </c>
      <c r="H65" s="60">
        <v>5.1359999999999992</v>
      </c>
      <c r="I65" s="54" t="s">
        <v>179</v>
      </c>
      <c r="J65" s="54"/>
      <c r="K65" s="54"/>
      <c r="L65" s="56"/>
    </row>
    <row r="66" spans="1:12" ht="36" x14ac:dyDescent="0.25">
      <c r="A66" s="31" t="s">
        <v>180</v>
      </c>
      <c r="B66" s="49">
        <v>98442</v>
      </c>
      <c r="C66" s="57" t="s">
        <v>181</v>
      </c>
      <c r="D66" s="58" t="s">
        <v>38</v>
      </c>
      <c r="E66" s="55">
        <v>212.35</v>
      </c>
      <c r="F66" s="55">
        <v>0.59109999999999996</v>
      </c>
      <c r="G66" s="59">
        <v>1</v>
      </c>
      <c r="H66" s="60">
        <v>5.9109999999999996</v>
      </c>
      <c r="I66" s="54" t="s">
        <v>182</v>
      </c>
      <c r="J66" s="54"/>
      <c r="K66" s="54"/>
      <c r="L66" s="56"/>
    </row>
    <row r="67" spans="1:12" ht="36" x14ac:dyDescent="0.25">
      <c r="A67" s="31" t="s">
        <v>183</v>
      </c>
      <c r="B67" s="49">
        <v>98445</v>
      </c>
      <c r="C67" s="57" t="s">
        <v>184</v>
      </c>
      <c r="D67" s="58" t="s">
        <v>38</v>
      </c>
      <c r="E67" s="55">
        <v>251.98</v>
      </c>
      <c r="F67" s="55">
        <v>0.80230000000000001</v>
      </c>
      <c r="G67" s="59">
        <v>1</v>
      </c>
      <c r="H67" s="60">
        <v>8.0229999999999997</v>
      </c>
      <c r="I67" s="54" t="s">
        <v>185</v>
      </c>
      <c r="J67" s="54"/>
      <c r="K67" s="54"/>
      <c r="L67" s="56"/>
    </row>
    <row r="68" spans="1:12" ht="36" x14ac:dyDescent="0.25">
      <c r="A68" s="31" t="s">
        <v>186</v>
      </c>
      <c r="B68" s="49">
        <v>98446</v>
      </c>
      <c r="C68" s="57" t="s">
        <v>187</v>
      </c>
      <c r="D68" s="58" t="s">
        <v>38</v>
      </c>
      <c r="E68" s="55">
        <v>318.43</v>
      </c>
      <c r="F68" s="55">
        <v>0.62549999999999994</v>
      </c>
      <c r="G68" s="59">
        <v>1</v>
      </c>
      <c r="H68" s="60">
        <v>6.254999999999999</v>
      </c>
      <c r="I68" s="54" t="s">
        <v>188</v>
      </c>
      <c r="J68" s="54"/>
      <c r="K68" s="54"/>
      <c r="L68" s="56"/>
    </row>
    <row r="69" spans="1:12" ht="36" x14ac:dyDescent="0.25">
      <c r="A69" s="31" t="s">
        <v>189</v>
      </c>
      <c r="B69" s="49">
        <v>101165</v>
      </c>
      <c r="C69" s="57" t="s">
        <v>190</v>
      </c>
      <c r="D69" s="58" t="s">
        <v>68</v>
      </c>
      <c r="E69" s="55">
        <v>727.61</v>
      </c>
      <c r="F69" s="55">
        <v>4.1700000000000001E-2</v>
      </c>
      <c r="G69" s="59">
        <v>1</v>
      </c>
      <c r="H69" s="60">
        <v>0.41700000000000004</v>
      </c>
      <c r="I69" s="54" t="s">
        <v>191</v>
      </c>
      <c r="J69" s="54"/>
      <c r="K69" s="54"/>
      <c r="L69" s="56"/>
    </row>
    <row r="70" spans="1:12" x14ac:dyDescent="0.25">
      <c r="A70" s="31">
        <v>2</v>
      </c>
      <c r="B70" s="65"/>
      <c r="C70" s="40" t="s">
        <v>192</v>
      </c>
      <c r="D70" s="41"/>
      <c r="E70" s="42"/>
      <c r="F70" s="42"/>
      <c r="G70" s="42"/>
      <c r="H70" s="43"/>
      <c r="I70" s="43"/>
      <c r="J70" s="43"/>
      <c r="K70" s="43"/>
      <c r="L70" s="44"/>
    </row>
    <row r="71" spans="1:12" ht="25.5" x14ac:dyDescent="0.25">
      <c r="A71" s="31" t="s">
        <v>193</v>
      </c>
      <c r="B71" s="32">
        <v>90779</v>
      </c>
      <c r="C71" s="33" t="s">
        <v>194</v>
      </c>
      <c r="D71" s="34" t="s">
        <v>42</v>
      </c>
      <c r="E71" s="35">
        <v>131.13</v>
      </c>
      <c r="F71" s="36"/>
      <c r="G71" s="36"/>
      <c r="H71" s="66">
        <v>100</v>
      </c>
      <c r="I71" s="35" t="s">
        <v>195</v>
      </c>
      <c r="J71" s="35"/>
      <c r="K71" s="35"/>
      <c r="L71" s="38"/>
    </row>
    <row r="72" spans="1:12" x14ac:dyDescent="0.25">
      <c r="A72" s="31" t="s">
        <v>196</v>
      </c>
      <c r="B72" s="67">
        <v>2708</v>
      </c>
      <c r="C72" s="57" t="s">
        <v>197</v>
      </c>
      <c r="D72" s="58" t="s">
        <v>42</v>
      </c>
      <c r="E72" s="55">
        <v>128.06</v>
      </c>
      <c r="F72" s="55">
        <v>1</v>
      </c>
      <c r="G72" s="59">
        <v>1</v>
      </c>
      <c r="H72" s="68">
        <v>100</v>
      </c>
      <c r="I72" s="54" t="s">
        <v>195</v>
      </c>
      <c r="J72" s="69"/>
      <c r="K72" s="69"/>
      <c r="L72" s="70"/>
    </row>
    <row r="73" spans="1:12" x14ac:dyDescent="0.25">
      <c r="A73" s="31" t="s">
        <v>198</v>
      </c>
      <c r="B73" s="67">
        <v>37372</v>
      </c>
      <c r="C73" s="57" t="s">
        <v>199</v>
      </c>
      <c r="D73" s="58" t="s">
        <v>42</v>
      </c>
      <c r="E73" s="55">
        <v>0.81</v>
      </c>
      <c r="F73" s="55">
        <v>1</v>
      </c>
      <c r="G73" s="59">
        <v>1</v>
      </c>
      <c r="H73" s="68">
        <v>100</v>
      </c>
      <c r="I73" s="54" t="s">
        <v>195</v>
      </c>
      <c r="J73" s="69"/>
      <c r="K73" s="69"/>
      <c r="L73" s="70"/>
    </row>
    <row r="74" spans="1:12" x14ac:dyDescent="0.25">
      <c r="A74" s="31" t="s">
        <v>200</v>
      </c>
      <c r="B74" s="67">
        <v>37373</v>
      </c>
      <c r="C74" s="57" t="s">
        <v>201</v>
      </c>
      <c r="D74" s="58" t="s">
        <v>42</v>
      </c>
      <c r="E74" s="55">
        <v>0.06</v>
      </c>
      <c r="F74" s="55">
        <v>1</v>
      </c>
      <c r="G74" s="59">
        <v>1</v>
      </c>
      <c r="H74" s="68">
        <v>100</v>
      </c>
      <c r="I74" s="54" t="s">
        <v>195</v>
      </c>
      <c r="J74" s="69"/>
      <c r="K74" s="69"/>
      <c r="L74" s="70"/>
    </row>
    <row r="75" spans="1:12" ht="24" x14ac:dyDescent="0.25">
      <c r="A75" s="31" t="s">
        <v>202</v>
      </c>
      <c r="B75" s="67">
        <v>43462</v>
      </c>
      <c r="C75" s="57" t="s">
        <v>203</v>
      </c>
      <c r="D75" s="58" t="s">
        <v>42</v>
      </c>
      <c r="E75" s="55">
        <v>0.01</v>
      </c>
      <c r="F75" s="55">
        <v>1</v>
      </c>
      <c r="G75" s="59">
        <v>1</v>
      </c>
      <c r="H75" s="68">
        <v>100</v>
      </c>
      <c r="I75" s="54" t="s">
        <v>195</v>
      </c>
      <c r="J75" s="69"/>
      <c r="K75" s="69"/>
      <c r="L75" s="70"/>
    </row>
    <row r="76" spans="1:12" ht="24" x14ac:dyDescent="0.25">
      <c r="A76" s="31" t="s">
        <v>204</v>
      </c>
      <c r="B76" s="67">
        <v>43486</v>
      </c>
      <c r="C76" s="57" t="s">
        <v>205</v>
      </c>
      <c r="D76" s="58" t="s">
        <v>42</v>
      </c>
      <c r="E76" s="55">
        <v>0.66</v>
      </c>
      <c r="F76" s="55">
        <v>1</v>
      </c>
      <c r="G76" s="59">
        <v>1</v>
      </c>
      <c r="H76" s="68">
        <v>100</v>
      </c>
      <c r="I76" s="54" t="s">
        <v>195</v>
      </c>
      <c r="J76" s="69"/>
      <c r="K76" s="69"/>
      <c r="L76" s="70"/>
    </row>
    <row r="77" spans="1:12" ht="24" x14ac:dyDescent="0.25">
      <c r="A77" s="31" t="s">
        <v>206</v>
      </c>
      <c r="B77" s="67">
        <v>95404</v>
      </c>
      <c r="C77" s="57" t="s">
        <v>207</v>
      </c>
      <c r="D77" s="58" t="s">
        <v>42</v>
      </c>
      <c r="E77" s="55">
        <v>1.53</v>
      </c>
      <c r="F77" s="55">
        <v>1</v>
      </c>
      <c r="G77" s="59">
        <v>1</v>
      </c>
      <c r="H77" s="68">
        <v>100</v>
      </c>
      <c r="I77" s="54" t="s">
        <v>195</v>
      </c>
      <c r="J77" s="69"/>
      <c r="K77" s="69"/>
      <c r="L77" s="70"/>
    </row>
    <row r="78" spans="1:12" x14ac:dyDescent="0.25">
      <c r="A78" s="71">
        <v>3</v>
      </c>
      <c r="B78" s="72"/>
      <c r="C78" s="40" t="s">
        <v>208</v>
      </c>
      <c r="D78" s="73"/>
      <c r="E78" s="74"/>
      <c r="F78" s="74"/>
      <c r="G78" s="75"/>
      <c r="H78" s="75"/>
      <c r="I78" s="75"/>
      <c r="J78" s="75"/>
      <c r="K78" s="75"/>
      <c r="L78" s="76"/>
    </row>
    <row r="79" spans="1:12" x14ac:dyDescent="0.25">
      <c r="A79" s="31" t="s">
        <v>209</v>
      </c>
      <c r="B79" s="32"/>
      <c r="C79" s="45" t="s">
        <v>210</v>
      </c>
      <c r="D79" s="46" t="s">
        <v>211</v>
      </c>
      <c r="E79" s="35">
        <v>62350.687999999995</v>
      </c>
      <c r="F79" s="46" t="s">
        <v>13</v>
      </c>
      <c r="G79" s="46"/>
      <c r="H79" s="47">
        <v>1</v>
      </c>
      <c r="I79" s="48" t="s">
        <v>212</v>
      </c>
      <c r="J79" s="47"/>
      <c r="K79" s="47"/>
      <c r="L79" s="38"/>
    </row>
    <row r="80" spans="1:12" ht="36" x14ac:dyDescent="0.25">
      <c r="A80" s="31" t="s">
        <v>213</v>
      </c>
      <c r="B80" s="49" t="s">
        <v>214</v>
      </c>
      <c r="C80" s="50" t="s">
        <v>215</v>
      </c>
      <c r="D80" s="51" t="s">
        <v>49</v>
      </c>
      <c r="E80" s="52">
        <v>592.16999999999996</v>
      </c>
      <c r="F80" s="53">
        <v>86</v>
      </c>
      <c r="G80" s="54"/>
      <c r="H80" s="55">
        <v>86</v>
      </c>
      <c r="I80" s="54" t="s">
        <v>216</v>
      </c>
      <c r="J80" s="54"/>
      <c r="K80" s="54"/>
      <c r="L80" s="56"/>
    </row>
    <row r="81" spans="1:12" x14ac:dyDescent="0.25">
      <c r="A81" s="31" t="s">
        <v>217</v>
      </c>
      <c r="B81" s="49" t="s">
        <v>218</v>
      </c>
      <c r="C81" s="50" t="s">
        <v>219</v>
      </c>
      <c r="D81" s="51" t="s">
        <v>38</v>
      </c>
      <c r="E81" s="52">
        <v>292.39999999999998</v>
      </c>
      <c r="F81" s="53">
        <v>39.07</v>
      </c>
      <c r="G81" s="54"/>
      <c r="H81" s="55">
        <v>39.07</v>
      </c>
      <c r="I81" s="54" t="s">
        <v>220</v>
      </c>
      <c r="J81" s="54"/>
      <c r="K81" s="54"/>
      <c r="L81" s="56"/>
    </row>
    <row r="82" spans="1:12" x14ac:dyDescent="0.25">
      <c r="A82" s="31">
        <v>4</v>
      </c>
      <c r="B82" s="39"/>
      <c r="C82" s="40" t="s">
        <v>221</v>
      </c>
      <c r="D82" s="41"/>
      <c r="E82" s="42"/>
      <c r="F82" s="42"/>
      <c r="G82" s="42"/>
      <c r="H82" s="43"/>
      <c r="I82" s="43"/>
      <c r="J82" s="43"/>
      <c r="K82" s="43"/>
      <c r="L82" s="44"/>
    </row>
    <row r="83" spans="1:12" ht="38.25" x14ac:dyDescent="0.25">
      <c r="A83" s="31" t="s">
        <v>222</v>
      </c>
      <c r="B83" s="32">
        <v>96523</v>
      </c>
      <c r="C83" s="33" t="s">
        <v>223</v>
      </c>
      <c r="D83" s="34" t="s">
        <v>68</v>
      </c>
      <c r="E83" s="35">
        <v>76.087060000000008</v>
      </c>
      <c r="F83" s="36"/>
      <c r="G83" s="36"/>
      <c r="H83" s="47" t="e">
        <f>[2]Fundação!#REF!</f>
        <v>#REF!</v>
      </c>
      <c r="I83" s="35" t="s">
        <v>224</v>
      </c>
      <c r="J83" s="35"/>
      <c r="K83" s="35"/>
      <c r="L83" s="63"/>
    </row>
    <row r="84" spans="1:12" x14ac:dyDescent="0.25">
      <c r="A84" s="31" t="s">
        <v>225</v>
      </c>
      <c r="B84" s="49">
        <v>88309</v>
      </c>
      <c r="C84" s="57" t="s">
        <v>226</v>
      </c>
      <c r="D84" s="58" t="s">
        <v>42</v>
      </c>
      <c r="E84" s="55">
        <v>22.37</v>
      </c>
      <c r="F84" s="55">
        <v>1.1890000000000001</v>
      </c>
      <c r="G84" s="59">
        <v>1</v>
      </c>
      <c r="H84" s="60">
        <v>13.839960000000001</v>
      </c>
      <c r="I84" s="54" t="s">
        <v>227</v>
      </c>
      <c r="J84" s="54"/>
      <c r="K84" s="54"/>
      <c r="L84" s="64"/>
    </row>
    <row r="85" spans="1:12" x14ac:dyDescent="0.25">
      <c r="A85" s="31" t="s">
        <v>228</v>
      </c>
      <c r="B85" s="49">
        <v>88316</v>
      </c>
      <c r="C85" s="57" t="s">
        <v>41</v>
      </c>
      <c r="D85" s="58" t="s">
        <v>42</v>
      </c>
      <c r="E85" s="55">
        <v>16.21</v>
      </c>
      <c r="F85" s="55">
        <v>3.0529999999999999</v>
      </c>
      <c r="G85" s="59">
        <v>1</v>
      </c>
      <c r="H85" s="60">
        <v>35.536920000000002</v>
      </c>
      <c r="I85" s="54" t="s">
        <v>229</v>
      </c>
      <c r="J85" s="54"/>
      <c r="K85" s="54"/>
      <c r="L85" s="64"/>
    </row>
    <row r="86" spans="1:12" ht="25.5" x14ac:dyDescent="0.25">
      <c r="A86" s="31" t="s">
        <v>230</v>
      </c>
      <c r="B86" s="32">
        <v>96526</v>
      </c>
      <c r="C86" s="33" t="s">
        <v>231</v>
      </c>
      <c r="D86" s="34" t="s">
        <v>68</v>
      </c>
      <c r="E86" s="35">
        <v>242.94937000000002</v>
      </c>
      <c r="F86" s="36"/>
      <c r="G86" s="36"/>
      <c r="H86" s="77" t="e">
        <f>SUMIFS([2]Viga!#REF!,[2]Viga!#REF!,"Baldrame")</f>
        <v>#REF!</v>
      </c>
      <c r="I86" s="35" t="s">
        <v>232</v>
      </c>
      <c r="J86" s="35"/>
      <c r="K86" s="35"/>
      <c r="L86" s="38"/>
    </row>
    <row r="87" spans="1:12" x14ac:dyDescent="0.25">
      <c r="A87" s="31" t="s">
        <v>233</v>
      </c>
      <c r="B87" s="67">
        <v>88309</v>
      </c>
      <c r="C87" s="57" t="s">
        <v>226</v>
      </c>
      <c r="D87" s="58" t="s">
        <v>42</v>
      </c>
      <c r="E87" s="55">
        <v>22.37</v>
      </c>
      <c r="F87" s="55">
        <v>5.1120000000000001</v>
      </c>
      <c r="G87" s="59">
        <v>1</v>
      </c>
      <c r="H87" s="78">
        <v>48.078359999999996</v>
      </c>
      <c r="I87" s="54" t="s">
        <v>234</v>
      </c>
      <c r="J87" s="69"/>
      <c r="K87" s="69"/>
      <c r="L87" s="70"/>
    </row>
    <row r="88" spans="1:12" x14ac:dyDescent="0.25">
      <c r="A88" s="31" t="s">
        <v>235</v>
      </c>
      <c r="B88" s="67">
        <v>88316</v>
      </c>
      <c r="C88" s="57" t="s">
        <v>41</v>
      </c>
      <c r="D88" s="58" t="s">
        <v>42</v>
      </c>
      <c r="E88" s="55">
        <v>16.21</v>
      </c>
      <c r="F88" s="55">
        <v>7.9329999999999998</v>
      </c>
      <c r="G88" s="59">
        <v>1</v>
      </c>
      <c r="H88" s="78">
        <v>74.609864999999999</v>
      </c>
      <c r="I88" s="54" t="s">
        <v>236</v>
      </c>
      <c r="J88" s="69"/>
      <c r="K88" s="69"/>
      <c r="L88" s="70"/>
    </row>
    <row r="89" spans="1:12" x14ac:dyDescent="0.25">
      <c r="A89" s="71">
        <v>5</v>
      </c>
      <c r="B89" s="72"/>
      <c r="C89" s="40" t="s">
        <v>237</v>
      </c>
      <c r="D89" s="73"/>
      <c r="E89" s="74"/>
      <c r="F89" s="74"/>
      <c r="G89" s="75"/>
      <c r="H89" s="75"/>
      <c r="I89" s="75"/>
      <c r="J89" s="75"/>
      <c r="K89" s="75"/>
      <c r="L89" s="76"/>
    </row>
    <row r="90" spans="1:12" x14ac:dyDescent="0.25">
      <c r="A90" s="31" t="s">
        <v>238</v>
      </c>
      <c r="B90" s="32"/>
      <c r="C90" s="45" t="s">
        <v>239</v>
      </c>
      <c r="D90" s="46" t="s">
        <v>28</v>
      </c>
      <c r="E90" s="35">
        <v>22147.510800000004</v>
      </c>
      <c r="F90" s="46" t="s">
        <v>13</v>
      </c>
      <c r="G90" s="46"/>
      <c r="H90" s="47">
        <v>1</v>
      </c>
      <c r="I90" s="48" t="s">
        <v>29</v>
      </c>
      <c r="J90" s="47"/>
      <c r="K90" s="47"/>
      <c r="L90" s="38"/>
    </row>
    <row r="91" spans="1:12" ht="36" x14ac:dyDescent="0.25">
      <c r="A91" s="31" t="s">
        <v>240</v>
      </c>
      <c r="B91" s="49" t="s">
        <v>241</v>
      </c>
      <c r="C91" s="50" t="s">
        <v>242</v>
      </c>
      <c r="D91" s="51" t="s">
        <v>68</v>
      </c>
      <c r="E91" s="52">
        <v>4.2300000000000004</v>
      </c>
      <c r="F91" s="53">
        <v>42.6</v>
      </c>
      <c r="G91" s="54"/>
      <c r="H91" s="55">
        <v>42.6</v>
      </c>
      <c r="I91" s="54" t="s">
        <v>243</v>
      </c>
      <c r="J91" s="54"/>
      <c r="K91" s="54"/>
      <c r="L91" s="56"/>
    </row>
    <row r="92" spans="1:12" ht="24" x14ac:dyDescent="0.25">
      <c r="A92" s="31" t="s">
        <v>244</v>
      </c>
      <c r="B92" s="49" t="s">
        <v>245</v>
      </c>
      <c r="C92" s="50" t="s">
        <v>246</v>
      </c>
      <c r="D92" s="51" t="s">
        <v>68</v>
      </c>
      <c r="E92" s="52">
        <v>1569.89</v>
      </c>
      <c r="F92" s="53">
        <v>12.72</v>
      </c>
      <c r="G92" s="54"/>
      <c r="H92" s="55">
        <v>12.72</v>
      </c>
      <c r="I92" s="54" t="s">
        <v>247</v>
      </c>
      <c r="J92" s="54"/>
      <c r="K92" s="54"/>
      <c r="L92" s="56"/>
    </row>
    <row r="93" spans="1:12" ht="24" x14ac:dyDescent="0.25">
      <c r="A93" s="31" t="s">
        <v>248</v>
      </c>
      <c r="B93" s="49" t="s">
        <v>249</v>
      </c>
      <c r="C93" s="50" t="s">
        <v>250</v>
      </c>
      <c r="D93" s="51" t="s">
        <v>28</v>
      </c>
      <c r="E93" s="52">
        <v>31.42</v>
      </c>
      <c r="F93" s="53">
        <v>63.6</v>
      </c>
      <c r="G93" s="54"/>
      <c r="H93" s="55">
        <v>63.6</v>
      </c>
      <c r="I93" s="54" t="s">
        <v>251</v>
      </c>
      <c r="J93" s="54"/>
      <c r="K93" s="54"/>
      <c r="L93" s="56"/>
    </row>
    <row r="94" spans="1:12" x14ac:dyDescent="0.25">
      <c r="A94" s="31" t="s">
        <v>252</v>
      </c>
      <c r="B94" s="32"/>
      <c r="C94" s="45" t="s">
        <v>253</v>
      </c>
      <c r="D94" s="46" t="s">
        <v>28</v>
      </c>
      <c r="E94" s="35">
        <v>41459.792000000001</v>
      </c>
      <c r="F94" s="46" t="s">
        <v>13</v>
      </c>
      <c r="G94" s="46"/>
      <c r="H94" s="47">
        <v>1</v>
      </c>
      <c r="I94" s="48" t="s">
        <v>29</v>
      </c>
      <c r="J94" s="47"/>
      <c r="K94" s="47"/>
      <c r="L94" s="38"/>
    </row>
    <row r="95" spans="1:12" x14ac:dyDescent="0.25">
      <c r="A95" s="31" t="s">
        <v>254</v>
      </c>
      <c r="B95" s="49" t="s">
        <v>255</v>
      </c>
      <c r="C95" s="50" t="s">
        <v>256</v>
      </c>
      <c r="D95" s="51" t="s">
        <v>38</v>
      </c>
      <c r="E95" s="52">
        <v>21.69</v>
      </c>
      <c r="F95" s="53">
        <v>63.6</v>
      </c>
      <c r="G95" s="54"/>
      <c r="H95" s="55">
        <v>63.6</v>
      </c>
      <c r="I95" s="54" t="s">
        <v>257</v>
      </c>
      <c r="J95" s="54"/>
      <c r="K95" s="54"/>
      <c r="L95" s="56"/>
    </row>
    <row r="96" spans="1:12" ht="36" x14ac:dyDescent="0.25">
      <c r="A96" s="31" t="s">
        <v>258</v>
      </c>
      <c r="B96" s="49" t="s">
        <v>259</v>
      </c>
      <c r="C96" s="50" t="s">
        <v>260</v>
      </c>
      <c r="D96" s="51" t="s">
        <v>49</v>
      </c>
      <c r="E96" s="52">
        <v>434.72</v>
      </c>
      <c r="F96" s="53">
        <v>7.5</v>
      </c>
      <c r="G96" s="54"/>
      <c r="H96" s="55">
        <v>7.5</v>
      </c>
      <c r="I96" s="54" t="s">
        <v>261</v>
      </c>
      <c r="J96" s="54"/>
      <c r="K96" s="54"/>
      <c r="L96" s="56"/>
    </row>
    <row r="97" spans="1:12" ht="36" x14ac:dyDescent="0.25">
      <c r="A97" s="31" t="s">
        <v>262</v>
      </c>
      <c r="B97" s="49" t="s">
        <v>263</v>
      </c>
      <c r="C97" s="50" t="s">
        <v>264</v>
      </c>
      <c r="D97" s="51" t="s">
        <v>38</v>
      </c>
      <c r="E97" s="52">
        <v>77.53</v>
      </c>
      <c r="F97" s="53">
        <v>63.6</v>
      </c>
      <c r="G97" s="54"/>
      <c r="H97" s="55">
        <v>63.6</v>
      </c>
      <c r="I97" s="54" t="s">
        <v>257</v>
      </c>
      <c r="J97" s="54"/>
      <c r="K97" s="54"/>
      <c r="L97" s="56"/>
    </row>
    <row r="98" spans="1:12" ht="36" x14ac:dyDescent="0.25">
      <c r="A98" s="31" t="s">
        <v>265</v>
      </c>
      <c r="B98" s="49" t="s">
        <v>26</v>
      </c>
      <c r="C98" s="50" t="s">
        <v>266</v>
      </c>
      <c r="D98" s="51" t="s">
        <v>28</v>
      </c>
      <c r="E98" s="52">
        <v>31889</v>
      </c>
      <c r="F98" s="53">
        <v>1</v>
      </c>
      <c r="G98" s="54"/>
      <c r="H98" s="55">
        <v>1</v>
      </c>
      <c r="I98" s="54" t="s">
        <v>29</v>
      </c>
      <c r="J98" s="54"/>
      <c r="K98" s="54"/>
      <c r="L98" s="56"/>
    </row>
    <row r="99" spans="1:12" x14ac:dyDescent="0.25">
      <c r="A99" s="31">
        <v>6</v>
      </c>
      <c r="B99" s="65"/>
      <c r="C99" s="40" t="s">
        <v>267</v>
      </c>
      <c r="D99" s="41"/>
      <c r="E99" s="42"/>
      <c r="F99" s="42"/>
      <c r="G99" s="42"/>
      <c r="H99" s="43"/>
      <c r="I99" s="43"/>
      <c r="J99" s="43"/>
      <c r="K99" s="43"/>
      <c r="L99" s="44"/>
    </row>
    <row r="100" spans="1:12" ht="38.25" x14ac:dyDescent="0.25">
      <c r="A100" s="31" t="s">
        <v>268</v>
      </c>
      <c r="B100" s="32" t="e">
        <f>IF([2]Fundação!#REF!="Sapata",96529,96531)</f>
        <v>#REF!</v>
      </c>
      <c r="C100" s="33" t="s">
        <v>269</v>
      </c>
      <c r="D100" s="34" t="s">
        <v>38</v>
      </c>
      <c r="E100" s="35">
        <v>161.49524999999997</v>
      </c>
      <c r="F100" s="36"/>
      <c r="G100" s="36"/>
      <c r="H100" s="77" t="e">
        <f>[2]Fundação!#REF!</f>
        <v>#REF!</v>
      </c>
      <c r="I100" s="35" t="s">
        <v>270</v>
      </c>
      <c r="J100" s="35"/>
      <c r="K100" s="35"/>
      <c r="L100" s="38"/>
    </row>
    <row r="101" spans="1:12" ht="24" x14ac:dyDescent="0.25">
      <c r="A101" s="31" t="s">
        <v>271</v>
      </c>
      <c r="B101" s="67">
        <v>2692</v>
      </c>
      <c r="C101" s="57" t="s">
        <v>272</v>
      </c>
      <c r="D101" s="58" t="s">
        <v>98</v>
      </c>
      <c r="E101" s="55">
        <v>5.05</v>
      </c>
      <c r="F101" s="55">
        <v>1.7000000000000001E-2</v>
      </c>
      <c r="G101" s="59">
        <v>1</v>
      </c>
      <c r="H101" s="78">
        <v>1.08426</v>
      </c>
      <c r="I101" s="54" t="s">
        <v>273</v>
      </c>
      <c r="J101" s="69"/>
      <c r="K101" s="69"/>
      <c r="L101" s="70"/>
    </row>
    <row r="102" spans="1:12" ht="24" x14ac:dyDescent="0.25">
      <c r="A102" s="31" t="s">
        <v>274</v>
      </c>
      <c r="B102" s="67" t="e">
        <f>IF([2]Fundação!#REF!="Sapata",4517,4491)</f>
        <v>#REF!</v>
      </c>
      <c r="C102" s="57" t="s">
        <v>275</v>
      </c>
      <c r="D102" s="58" t="s">
        <v>49</v>
      </c>
      <c r="E102" s="55">
        <v>8.31</v>
      </c>
      <c r="F102" s="55">
        <v>1.2050000000000001</v>
      </c>
      <c r="G102" s="59">
        <v>1</v>
      </c>
      <c r="H102" s="79">
        <v>76.854900000000001</v>
      </c>
      <c r="I102" s="54" t="s">
        <v>276</v>
      </c>
      <c r="J102" s="69"/>
      <c r="K102" s="69"/>
      <c r="L102" s="70"/>
    </row>
    <row r="103" spans="1:12" ht="24" x14ac:dyDescent="0.25">
      <c r="A103" s="31" t="s">
        <v>277</v>
      </c>
      <c r="B103" s="67" t="e">
        <f>IF([2]Fundação!#REF!="Sapata",5073,4517)</f>
        <v>#REF!</v>
      </c>
      <c r="C103" s="57" t="s">
        <v>278</v>
      </c>
      <c r="D103" s="58" t="s">
        <v>49</v>
      </c>
      <c r="E103" s="55">
        <v>2.9</v>
      </c>
      <c r="F103" s="55">
        <v>1.78</v>
      </c>
      <c r="G103" s="59">
        <v>1</v>
      </c>
      <c r="H103" s="79">
        <v>113.5284</v>
      </c>
      <c r="I103" s="54" t="s">
        <v>279</v>
      </c>
      <c r="J103" s="69"/>
      <c r="K103" s="69"/>
      <c r="L103" s="70"/>
    </row>
    <row r="104" spans="1:12" x14ac:dyDescent="0.25">
      <c r="A104" s="31" t="s">
        <v>280</v>
      </c>
      <c r="B104" s="67">
        <v>5074</v>
      </c>
      <c r="C104" s="57" t="s">
        <v>281</v>
      </c>
      <c r="D104" s="58" t="s">
        <v>59</v>
      </c>
      <c r="E104" s="55">
        <v>23.14</v>
      </c>
      <c r="F104" s="55">
        <v>2.1999999999999999E-2</v>
      </c>
      <c r="G104" s="59">
        <v>1</v>
      </c>
      <c r="H104" s="79">
        <v>1.40316</v>
      </c>
      <c r="I104" s="54" t="s">
        <v>282</v>
      </c>
      <c r="J104" s="69"/>
      <c r="K104" s="69"/>
      <c r="L104" s="70"/>
    </row>
    <row r="105" spans="1:12" ht="24" x14ac:dyDescent="0.25">
      <c r="A105" s="31" t="s">
        <v>283</v>
      </c>
      <c r="B105" s="67">
        <v>6189</v>
      </c>
      <c r="C105" s="57" t="s">
        <v>284</v>
      </c>
      <c r="D105" s="58" t="s">
        <v>49</v>
      </c>
      <c r="E105" s="55">
        <v>47.85</v>
      </c>
      <c r="F105" s="55">
        <v>2.0409999999999999</v>
      </c>
      <c r="G105" s="59">
        <v>1</v>
      </c>
      <c r="H105" s="79">
        <v>130.17498000000001</v>
      </c>
      <c r="I105" s="54" t="s">
        <v>285</v>
      </c>
      <c r="J105" s="69"/>
      <c r="K105" s="69"/>
      <c r="L105" s="70"/>
    </row>
    <row r="106" spans="1:12" x14ac:dyDescent="0.25">
      <c r="A106" s="31" t="s">
        <v>286</v>
      </c>
      <c r="B106" s="67">
        <v>40304</v>
      </c>
      <c r="C106" s="57" t="s">
        <v>287</v>
      </c>
      <c r="D106" s="58" t="s">
        <v>59</v>
      </c>
      <c r="E106" s="55">
        <v>25.49</v>
      </c>
      <c r="F106" s="55">
        <v>4.3999999999999997E-2</v>
      </c>
      <c r="G106" s="59">
        <v>1</v>
      </c>
      <c r="H106" s="79">
        <v>2.8063199999999999</v>
      </c>
      <c r="I106" s="54" t="s">
        <v>288</v>
      </c>
      <c r="J106" s="69"/>
      <c r="K106" s="69"/>
      <c r="L106" s="70"/>
    </row>
    <row r="107" spans="1:12" x14ac:dyDescent="0.25">
      <c r="A107" s="31" t="s">
        <v>289</v>
      </c>
      <c r="B107" s="67">
        <v>88239</v>
      </c>
      <c r="C107" s="57" t="s">
        <v>104</v>
      </c>
      <c r="D107" s="58" t="s">
        <v>42</v>
      </c>
      <c r="E107" s="55">
        <v>17.87</v>
      </c>
      <c r="F107" s="55">
        <v>0.61899999999999999</v>
      </c>
      <c r="G107" s="59">
        <v>1</v>
      </c>
      <c r="H107" s="79">
        <v>39.479820000000004</v>
      </c>
      <c r="I107" s="54" t="s">
        <v>290</v>
      </c>
      <c r="J107" s="69"/>
      <c r="K107" s="69"/>
      <c r="L107" s="70"/>
    </row>
    <row r="108" spans="1:12" x14ac:dyDescent="0.25">
      <c r="A108" s="31" t="s">
        <v>291</v>
      </c>
      <c r="B108" s="67">
        <v>88262</v>
      </c>
      <c r="C108" s="57" t="s">
        <v>62</v>
      </c>
      <c r="D108" s="58" t="s">
        <v>42</v>
      </c>
      <c r="E108" s="55">
        <v>22.12</v>
      </c>
      <c r="F108" s="55">
        <v>1.5629999999999999</v>
      </c>
      <c r="G108" s="59">
        <v>1</v>
      </c>
      <c r="H108" s="79">
        <v>99.688140000000004</v>
      </c>
      <c r="I108" s="54" t="s">
        <v>292</v>
      </c>
      <c r="J108" s="69"/>
      <c r="K108" s="69"/>
      <c r="L108" s="70"/>
    </row>
    <row r="109" spans="1:12" ht="24" x14ac:dyDescent="0.25">
      <c r="A109" s="31" t="s">
        <v>293</v>
      </c>
      <c r="B109" s="67">
        <v>91692</v>
      </c>
      <c r="C109" s="57" t="s">
        <v>109</v>
      </c>
      <c r="D109" s="58" t="s">
        <v>110</v>
      </c>
      <c r="E109" s="55">
        <v>21.37</v>
      </c>
      <c r="F109" s="55">
        <v>3.5000000000000003E-2</v>
      </c>
      <c r="G109" s="59">
        <v>1</v>
      </c>
      <c r="H109" s="79">
        <v>2.2323000000000004</v>
      </c>
      <c r="I109" s="54" t="s">
        <v>294</v>
      </c>
      <c r="J109" s="69"/>
      <c r="K109" s="69"/>
      <c r="L109" s="70"/>
    </row>
    <row r="110" spans="1:12" ht="24" x14ac:dyDescent="0.25">
      <c r="A110" s="31" t="s">
        <v>295</v>
      </c>
      <c r="B110" s="67">
        <v>91693</v>
      </c>
      <c r="C110" s="57" t="s">
        <v>113</v>
      </c>
      <c r="D110" s="58" t="s">
        <v>114</v>
      </c>
      <c r="E110" s="55">
        <v>19.940000000000001</v>
      </c>
      <c r="F110" s="55">
        <v>2.8000000000000001E-2</v>
      </c>
      <c r="G110" s="59">
        <v>1</v>
      </c>
      <c r="H110" s="79">
        <v>1.7858400000000001</v>
      </c>
      <c r="I110" s="54" t="s">
        <v>296</v>
      </c>
      <c r="J110" s="69"/>
      <c r="K110" s="69"/>
      <c r="L110" s="70"/>
    </row>
    <row r="111" spans="1:12" ht="25.5" x14ac:dyDescent="0.25">
      <c r="A111" s="31" t="s">
        <v>297</v>
      </c>
      <c r="B111" s="80" t="e">
        <f>IF([2]Fundação!#REF!=8,96545,IF([2]Fundação!#REF!=6.3,96544,IF([2]Fundação!#REF!=10,96546,IF([2]Fundação!#REF!=12.5,96547,96548))))</f>
        <v>#REF!</v>
      </c>
      <c r="C111" s="33" t="s">
        <v>298</v>
      </c>
      <c r="D111" s="34" t="s">
        <v>59</v>
      </c>
      <c r="E111" s="35">
        <v>15.77779</v>
      </c>
      <c r="F111" s="36"/>
      <c r="G111" s="36"/>
      <c r="H111" s="77" t="e">
        <f>[2]Fundação!#REF!+[2]Estaca!#REF!</f>
        <v>#REF!</v>
      </c>
      <c r="I111" s="35" t="s">
        <v>299</v>
      </c>
      <c r="J111" s="35"/>
      <c r="K111" s="35"/>
      <c r="L111" s="38"/>
    </row>
    <row r="112" spans="1:12" ht="24" x14ac:dyDescent="0.25">
      <c r="A112" s="31" t="s">
        <v>300</v>
      </c>
      <c r="B112" s="67">
        <v>39017</v>
      </c>
      <c r="C112" s="57" t="s">
        <v>301</v>
      </c>
      <c r="D112" s="58" t="s">
        <v>72</v>
      </c>
      <c r="E112" s="55">
        <v>0.19</v>
      </c>
      <c r="F112" s="55">
        <v>1.19</v>
      </c>
      <c r="G112" s="59">
        <v>1</v>
      </c>
      <c r="H112" s="79">
        <v>673.94461904000013</v>
      </c>
      <c r="I112" s="54" t="s">
        <v>302</v>
      </c>
      <c r="J112" s="69"/>
      <c r="K112" s="69"/>
      <c r="L112" s="70"/>
    </row>
    <row r="113" spans="1:12" ht="24" x14ac:dyDescent="0.25">
      <c r="A113" s="31" t="s">
        <v>303</v>
      </c>
      <c r="B113" s="67">
        <v>43132</v>
      </c>
      <c r="C113" s="57" t="s">
        <v>304</v>
      </c>
      <c r="D113" s="58" t="s">
        <v>59</v>
      </c>
      <c r="E113" s="55">
        <v>26.9</v>
      </c>
      <c r="F113" s="55">
        <v>2.5000000000000001E-2</v>
      </c>
      <c r="G113" s="59">
        <v>1</v>
      </c>
      <c r="H113" s="79">
        <v>14.158500400000003</v>
      </c>
      <c r="I113" s="54" t="s">
        <v>305</v>
      </c>
      <c r="J113" s="69"/>
      <c r="K113" s="69"/>
      <c r="L113" s="70"/>
    </row>
    <row r="114" spans="1:12" x14ac:dyDescent="0.25">
      <c r="A114" s="31" t="s">
        <v>306</v>
      </c>
      <c r="B114" s="67">
        <v>88238</v>
      </c>
      <c r="C114" s="57" t="s">
        <v>307</v>
      </c>
      <c r="D114" s="58" t="s">
        <v>42</v>
      </c>
      <c r="E114" s="55">
        <v>16.55</v>
      </c>
      <c r="F114" s="55">
        <v>4.9000000000000002E-2</v>
      </c>
      <c r="G114" s="59">
        <v>1</v>
      </c>
      <c r="H114" s="79">
        <v>27.750660784000008</v>
      </c>
      <c r="I114" s="54" t="s">
        <v>308</v>
      </c>
      <c r="J114" s="69"/>
      <c r="K114" s="69"/>
      <c r="L114" s="70"/>
    </row>
    <row r="115" spans="1:12" x14ac:dyDescent="0.25">
      <c r="A115" s="31" t="s">
        <v>309</v>
      </c>
      <c r="B115" s="67">
        <v>88245</v>
      </c>
      <c r="C115" s="57" t="s">
        <v>310</v>
      </c>
      <c r="D115" s="58" t="s">
        <v>42</v>
      </c>
      <c r="E115" s="55">
        <v>22.24</v>
      </c>
      <c r="F115" s="55">
        <v>0.151</v>
      </c>
      <c r="G115" s="59">
        <v>1</v>
      </c>
      <c r="H115" s="79">
        <v>85.51734241600002</v>
      </c>
      <c r="I115" s="54" t="s">
        <v>311</v>
      </c>
      <c r="J115" s="69"/>
      <c r="K115" s="69"/>
      <c r="L115" s="70"/>
    </row>
    <row r="116" spans="1:12" ht="24" x14ac:dyDescent="0.25">
      <c r="A116" s="31" t="s">
        <v>312</v>
      </c>
      <c r="B116" s="67" t="e">
        <f>IF([2]Fundação!#REF!=8,92793,IF([2]Fundação!#REF!=6.3,92792,IF([2]Fundação!#REF!=10,92794,IF([2]Fundação!#REF!=12.5,92795,92796))))</f>
        <v>#REF!</v>
      </c>
      <c r="C116" s="57" t="s">
        <v>313</v>
      </c>
      <c r="D116" s="58" t="s">
        <v>59</v>
      </c>
      <c r="E116" s="55">
        <v>10.71</v>
      </c>
      <c r="F116" s="55">
        <v>1</v>
      </c>
      <c r="G116" s="59">
        <v>1</v>
      </c>
      <c r="H116" s="79">
        <v>566.34001600000011</v>
      </c>
      <c r="I116" s="54" t="s">
        <v>299</v>
      </c>
      <c r="J116" s="69"/>
      <c r="K116" s="69"/>
      <c r="L116" s="70"/>
    </row>
    <row r="117" spans="1:12" ht="38.25" x14ac:dyDescent="0.25">
      <c r="A117" s="31" t="s">
        <v>314</v>
      </c>
      <c r="B117" s="32" t="e">
        <f>IF([2]Fundação!#REF!="Sapata",96558,96557)</f>
        <v>#REF!</v>
      </c>
      <c r="C117" s="33" t="s">
        <v>315</v>
      </c>
      <c r="D117" s="34" t="s">
        <v>68</v>
      </c>
      <c r="E117" s="35">
        <v>578.25779999999986</v>
      </c>
      <c r="F117" s="36"/>
      <c r="G117" s="36"/>
      <c r="H117" s="77" t="e">
        <f>[2]Fundação!#REF!</f>
        <v>#REF!</v>
      </c>
      <c r="I117" s="35" t="s">
        <v>316</v>
      </c>
      <c r="J117" s="35"/>
      <c r="K117" s="35"/>
      <c r="L117" s="38"/>
    </row>
    <row r="118" spans="1:12" ht="36" x14ac:dyDescent="0.25">
      <c r="A118" s="31" t="s">
        <v>317</v>
      </c>
      <c r="B118" s="67">
        <v>1525</v>
      </c>
      <c r="C118" s="57" t="s">
        <v>318</v>
      </c>
      <c r="D118" s="58" t="s">
        <v>68</v>
      </c>
      <c r="E118" s="55">
        <v>487.96</v>
      </c>
      <c r="F118" s="55">
        <v>1.1499999999999999</v>
      </c>
      <c r="G118" s="59">
        <v>1</v>
      </c>
      <c r="H118" s="79">
        <v>13.385999999999999</v>
      </c>
      <c r="I118" s="54" t="s">
        <v>319</v>
      </c>
      <c r="J118" s="69"/>
      <c r="K118" s="69"/>
      <c r="L118" s="70"/>
    </row>
    <row r="119" spans="1:12" x14ac:dyDescent="0.25">
      <c r="A119" s="31" t="s">
        <v>320</v>
      </c>
      <c r="B119" s="67">
        <v>88309</v>
      </c>
      <c r="C119" s="57" t="s">
        <v>226</v>
      </c>
      <c r="D119" s="58" t="s">
        <v>42</v>
      </c>
      <c r="E119" s="55">
        <v>22.37</v>
      </c>
      <c r="F119" s="55">
        <v>0.36299999999999999</v>
      </c>
      <c r="G119" s="59">
        <v>1</v>
      </c>
      <c r="H119" s="79">
        <v>4.22532</v>
      </c>
      <c r="I119" s="54" t="s">
        <v>321</v>
      </c>
      <c r="J119" s="69"/>
      <c r="K119" s="69"/>
      <c r="L119" s="70"/>
    </row>
    <row r="120" spans="1:12" x14ac:dyDescent="0.25">
      <c r="A120" s="31" t="s">
        <v>322</v>
      </c>
      <c r="B120" s="67">
        <v>88316</v>
      </c>
      <c r="C120" s="57" t="s">
        <v>41</v>
      </c>
      <c r="D120" s="58" t="s">
        <v>42</v>
      </c>
      <c r="E120" s="55">
        <v>16.21</v>
      </c>
      <c r="F120" s="55">
        <v>0.54400000000000004</v>
      </c>
      <c r="G120" s="59">
        <v>1</v>
      </c>
      <c r="H120" s="79">
        <v>6.3321600000000009</v>
      </c>
      <c r="I120" s="54" t="s">
        <v>323</v>
      </c>
      <c r="J120" s="69"/>
      <c r="K120" s="69"/>
      <c r="L120" s="70"/>
    </row>
    <row r="121" spans="1:12" ht="24" x14ac:dyDescent="0.25">
      <c r="A121" s="31" t="s">
        <v>324</v>
      </c>
      <c r="B121" s="67">
        <v>90586</v>
      </c>
      <c r="C121" s="57" t="s">
        <v>325</v>
      </c>
      <c r="D121" s="58" t="s">
        <v>110</v>
      </c>
      <c r="E121" s="55">
        <v>1.36</v>
      </c>
      <c r="F121" s="55">
        <v>8.7999999999999995E-2</v>
      </c>
      <c r="G121" s="59">
        <v>1</v>
      </c>
      <c r="H121" s="79">
        <v>1.0243199999999999</v>
      </c>
      <c r="I121" s="54" t="s">
        <v>326</v>
      </c>
      <c r="J121" s="69"/>
      <c r="K121" s="69"/>
      <c r="L121" s="70"/>
    </row>
    <row r="122" spans="1:12" ht="24" x14ac:dyDescent="0.25">
      <c r="A122" s="31" t="s">
        <v>327</v>
      </c>
      <c r="B122" s="67">
        <v>90587</v>
      </c>
      <c r="C122" s="57" t="s">
        <v>328</v>
      </c>
      <c r="D122" s="58" t="s">
        <v>114</v>
      </c>
      <c r="E122" s="55">
        <v>0.49</v>
      </c>
      <c r="F122" s="55">
        <v>9.2999999999999999E-2</v>
      </c>
      <c r="G122" s="59">
        <v>1</v>
      </c>
      <c r="H122" s="79">
        <v>1.0825200000000001</v>
      </c>
      <c r="I122" s="54" t="s">
        <v>329</v>
      </c>
      <c r="J122" s="69"/>
      <c r="K122" s="69"/>
      <c r="L122" s="70"/>
    </row>
    <row r="123" spans="1:12" ht="38.25" x14ac:dyDescent="0.25">
      <c r="A123" s="31" t="s">
        <v>330</v>
      </c>
      <c r="B123" s="80">
        <v>100651</v>
      </c>
      <c r="C123" s="33" t="s">
        <v>331</v>
      </c>
      <c r="D123" s="34" t="s">
        <v>49</v>
      </c>
      <c r="E123" s="35">
        <v>122.84030800000005</v>
      </c>
      <c r="F123" s="36"/>
      <c r="G123" s="36"/>
      <c r="H123" s="47" t="e">
        <f>[2]Estaca!#REF!*[2]Estaca!#REF!+[2]Estaca!#REF!*[2]Estaca!#REF!+[2]Estaca!#REF!*[2]Estaca!#REF!</f>
        <v>#REF!</v>
      </c>
      <c r="I123" s="35" t="s">
        <v>332</v>
      </c>
      <c r="J123" s="35"/>
      <c r="K123" s="35"/>
      <c r="L123" s="38"/>
    </row>
    <row r="124" spans="1:12" ht="36" x14ac:dyDescent="0.25">
      <c r="A124" s="31" t="s">
        <v>333</v>
      </c>
      <c r="B124" s="67">
        <v>43360</v>
      </c>
      <c r="C124" s="57" t="s">
        <v>334</v>
      </c>
      <c r="D124" s="58" t="s">
        <v>68</v>
      </c>
      <c r="E124" s="55">
        <v>527.33000000000004</v>
      </c>
      <c r="F124" s="55">
        <v>0.1133</v>
      </c>
      <c r="G124" s="59">
        <v>1</v>
      </c>
      <c r="H124" s="60">
        <v>15.635399999999999</v>
      </c>
      <c r="I124" s="54" t="s">
        <v>335</v>
      </c>
      <c r="J124" s="54"/>
      <c r="K124" s="54"/>
      <c r="L124" s="56"/>
    </row>
    <row r="125" spans="1:12" x14ac:dyDescent="0.25">
      <c r="A125" s="31" t="s">
        <v>336</v>
      </c>
      <c r="B125" s="67">
        <v>88316</v>
      </c>
      <c r="C125" s="57" t="s">
        <v>41</v>
      </c>
      <c r="D125" s="58" t="s">
        <v>42</v>
      </c>
      <c r="E125" s="55">
        <v>16.21</v>
      </c>
      <c r="F125" s="55">
        <v>0.25090000000000001</v>
      </c>
      <c r="G125" s="59">
        <v>1</v>
      </c>
      <c r="H125" s="60">
        <v>34.624200000000002</v>
      </c>
      <c r="I125" s="54" t="s">
        <v>337</v>
      </c>
      <c r="J125" s="54"/>
      <c r="K125" s="54"/>
      <c r="L125" s="56"/>
    </row>
    <row r="126" spans="1:12" ht="48" x14ac:dyDescent="0.25">
      <c r="A126" s="31" t="s">
        <v>338</v>
      </c>
      <c r="B126" s="67">
        <v>90674</v>
      </c>
      <c r="C126" s="57" t="s">
        <v>339</v>
      </c>
      <c r="D126" s="58" t="s">
        <v>110</v>
      </c>
      <c r="E126" s="55">
        <v>638.94000000000005</v>
      </c>
      <c r="F126" s="55">
        <v>2.4199999999999999E-2</v>
      </c>
      <c r="G126" s="59">
        <v>1</v>
      </c>
      <c r="H126" s="60">
        <v>3.3395999999999999</v>
      </c>
      <c r="I126" s="54" t="s">
        <v>340</v>
      </c>
      <c r="J126" s="54"/>
      <c r="K126" s="54"/>
      <c r="L126" s="56"/>
    </row>
    <row r="127" spans="1:12" ht="48" x14ac:dyDescent="0.25">
      <c r="A127" s="31" t="s">
        <v>341</v>
      </c>
      <c r="B127" s="67">
        <v>90675</v>
      </c>
      <c r="C127" s="57" t="s">
        <v>342</v>
      </c>
      <c r="D127" s="58" t="s">
        <v>114</v>
      </c>
      <c r="E127" s="55">
        <v>255.2</v>
      </c>
      <c r="F127" s="55">
        <v>5.9400000000000001E-2</v>
      </c>
      <c r="G127" s="59">
        <v>1</v>
      </c>
      <c r="H127" s="60">
        <v>8.1972000000000005</v>
      </c>
      <c r="I127" s="54" t="s">
        <v>343</v>
      </c>
      <c r="J127" s="54"/>
      <c r="K127" s="54"/>
      <c r="L127" s="56"/>
    </row>
    <row r="128" spans="1:12" x14ac:dyDescent="0.25">
      <c r="A128" s="31" t="s">
        <v>344</v>
      </c>
      <c r="B128" s="67">
        <v>90776</v>
      </c>
      <c r="C128" s="57" t="s">
        <v>345</v>
      </c>
      <c r="D128" s="58" t="s">
        <v>42</v>
      </c>
      <c r="E128" s="55">
        <v>33.08</v>
      </c>
      <c r="F128" s="55">
        <v>8.3599999999999994E-2</v>
      </c>
      <c r="G128" s="59">
        <v>1</v>
      </c>
      <c r="H128" s="60">
        <v>11.536799999999999</v>
      </c>
      <c r="I128" s="54" t="s">
        <v>346</v>
      </c>
      <c r="J128" s="54"/>
      <c r="K128" s="54"/>
      <c r="L128" s="56"/>
    </row>
    <row r="129" spans="1:12" x14ac:dyDescent="0.25">
      <c r="A129" s="31" t="s">
        <v>347</v>
      </c>
      <c r="B129" s="67">
        <v>90778</v>
      </c>
      <c r="C129" s="57" t="s">
        <v>348</v>
      </c>
      <c r="D129" s="58" t="s">
        <v>42</v>
      </c>
      <c r="E129" s="55">
        <v>96.34</v>
      </c>
      <c r="F129" s="55">
        <v>1.5699999999999999E-2</v>
      </c>
      <c r="G129" s="59">
        <v>1</v>
      </c>
      <c r="H129" s="60">
        <v>2.1665999999999999</v>
      </c>
      <c r="I129" s="54" t="s">
        <v>349</v>
      </c>
      <c r="J129" s="54"/>
      <c r="K129" s="54"/>
      <c r="L129" s="56"/>
    </row>
    <row r="130" spans="1:12" ht="24" x14ac:dyDescent="0.25">
      <c r="A130" s="31" t="s">
        <v>350</v>
      </c>
      <c r="B130" s="67">
        <v>95579</v>
      </c>
      <c r="C130" s="57" t="s">
        <v>351</v>
      </c>
      <c r="D130" s="58" t="s">
        <v>59</v>
      </c>
      <c r="E130" s="55">
        <v>9.1199999999999992</v>
      </c>
      <c r="F130" s="55">
        <v>2.2427999999999999</v>
      </c>
      <c r="G130" s="59">
        <v>1</v>
      </c>
      <c r="H130" s="60">
        <v>309.50639999999999</v>
      </c>
      <c r="I130" s="54" t="s">
        <v>352</v>
      </c>
      <c r="J130" s="54"/>
      <c r="K130" s="54"/>
      <c r="L130" s="56"/>
    </row>
    <row r="131" spans="1:12" ht="24" x14ac:dyDescent="0.25">
      <c r="A131" s="31" t="s">
        <v>353</v>
      </c>
      <c r="B131" s="67">
        <v>95584</v>
      </c>
      <c r="C131" s="57" t="s">
        <v>354</v>
      </c>
      <c r="D131" s="58" t="s">
        <v>59</v>
      </c>
      <c r="E131" s="55">
        <v>13.16</v>
      </c>
      <c r="F131" s="55">
        <v>0.2185</v>
      </c>
      <c r="G131" s="59">
        <v>1</v>
      </c>
      <c r="H131" s="60">
        <v>30.152999999999999</v>
      </c>
      <c r="I131" s="54" t="s">
        <v>355</v>
      </c>
      <c r="J131" s="54"/>
      <c r="K131" s="54"/>
      <c r="L131" s="56"/>
    </row>
    <row r="132" spans="1:12" ht="24" x14ac:dyDescent="0.25">
      <c r="A132" s="31" t="s">
        <v>356</v>
      </c>
      <c r="B132" s="67">
        <v>97913</v>
      </c>
      <c r="C132" s="57" t="s">
        <v>357</v>
      </c>
      <c r="D132" s="58" t="s">
        <v>358</v>
      </c>
      <c r="E132" s="55">
        <v>2.69</v>
      </c>
      <c r="F132" s="55">
        <v>2.9000000000000001E-2</v>
      </c>
      <c r="G132" s="59">
        <v>1</v>
      </c>
      <c r="H132" s="60">
        <v>4.0019999999999998</v>
      </c>
      <c r="I132" s="54" t="s">
        <v>359</v>
      </c>
      <c r="J132" s="54"/>
      <c r="K132" s="54"/>
      <c r="L132" s="56"/>
    </row>
    <row r="133" spans="1:12" ht="36" x14ac:dyDescent="0.25">
      <c r="A133" s="31" t="s">
        <v>360</v>
      </c>
      <c r="B133" s="67">
        <v>100973</v>
      </c>
      <c r="C133" s="57" t="s">
        <v>361</v>
      </c>
      <c r="D133" s="58" t="s">
        <v>68</v>
      </c>
      <c r="E133" s="55">
        <v>7.45</v>
      </c>
      <c r="F133" s="55">
        <v>9.6600000000000005E-2</v>
      </c>
      <c r="G133" s="59">
        <v>1</v>
      </c>
      <c r="H133" s="60">
        <v>13.3308</v>
      </c>
      <c r="I133" s="54" t="s">
        <v>362</v>
      </c>
      <c r="J133" s="54"/>
      <c r="K133" s="54"/>
      <c r="L133" s="56"/>
    </row>
    <row r="134" spans="1:12" ht="25.5" x14ac:dyDescent="0.25">
      <c r="A134" s="31" t="s">
        <v>363</v>
      </c>
      <c r="B134" s="80" t="e">
        <f>IF([2]Viga!#REF!=8,96545,IF([2]Viga!#REF!=6.3,96544,IF([2]Viga!#REF!=10,96546,IF([2]Viga!#REF!=12.5,96547,96548))))</f>
        <v>#REF!</v>
      </c>
      <c r="C134" s="33" t="s">
        <v>364</v>
      </c>
      <c r="D134" s="34" t="s">
        <v>59</v>
      </c>
      <c r="E134" s="35">
        <v>14.649405000000002</v>
      </c>
      <c r="F134" s="36"/>
      <c r="G134" s="36"/>
      <c r="H134" s="47" t="e">
        <f>SUMIFS([2]Viga!#REF!,[2]Viga!#REF!,"Baldrame")</f>
        <v>#REF!</v>
      </c>
      <c r="I134" s="35" t="s">
        <v>365</v>
      </c>
      <c r="J134" s="35"/>
      <c r="K134" s="35"/>
      <c r="L134" s="63"/>
    </row>
    <row r="135" spans="1:12" ht="24" x14ac:dyDescent="0.25">
      <c r="A135" s="31" t="s">
        <v>366</v>
      </c>
      <c r="B135" s="67">
        <v>39017</v>
      </c>
      <c r="C135" s="57" t="s">
        <v>301</v>
      </c>
      <c r="D135" s="58" t="s">
        <v>72</v>
      </c>
      <c r="E135" s="55">
        <v>0.19</v>
      </c>
      <c r="F135" s="55">
        <v>0.72399999999999998</v>
      </c>
      <c r="G135" s="59">
        <v>1</v>
      </c>
      <c r="H135" s="60">
        <v>188.74679999999998</v>
      </c>
      <c r="I135" s="54" t="s">
        <v>367</v>
      </c>
      <c r="J135" s="54"/>
      <c r="K135" s="54"/>
      <c r="L135" s="64"/>
    </row>
    <row r="136" spans="1:12" ht="24" x14ac:dyDescent="0.25">
      <c r="A136" s="31" t="s">
        <v>368</v>
      </c>
      <c r="B136" s="67">
        <v>43132</v>
      </c>
      <c r="C136" s="57" t="s">
        <v>304</v>
      </c>
      <c r="D136" s="58" t="s">
        <v>59</v>
      </c>
      <c r="E136" s="55">
        <v>26.9</v>
      </c>
      <c r="F136" s="55">
        <v>2.5000000000000001E-2</v>
      </c>
      <c r="G136" s="59">
        <v>1</v>
      </c>
      <c r="H136" s="60">
        <v>6.5175000000000001</v>
      </c>
      <c r="I136" s="54" t="s">
        <v>369</v>
      </c>
      <c r="J136" s="54"/>
      <c r="K136" s="54"/>
      <c r="L136" s="64"/>
    </row>
    <row r="137" spans="1:12" x14ac:dyDescent="0.25">
      <c r="A137" s="31" t="s">
        <v>370</v>
      </c>
      <c r="B137" s="67">
        <v>88238</v>
      </c>
      <c r="C137" s="57" t="s">
        <v>307</v>
      </c>
      <c r="D137" s="58" t="s">
        <v>42</v>
      </c>
      <c r="E137" s="55">
        <v>16.55</v>
      </c>
      <c r="F137" s="55">
        <v>3.7499999999999999E-2</v>
      </c>
      <c r="G137" s="59">
        <v>1</v>
      </c>
      <c r="H137" s="60">
        <v>9.7762499999999992</v>
      </c>
      <c r="I137" s="54" t="s">
        <v>371</v>
      </c>
      <c r="J137" s="54"/>
      <c r="K137" s="54"/>
      <c r="L137" s="64"/>
    </row>
    <row r="138" spans="1:12" x14ac:dyDescent="0.25">
      <c r="A138" s="31" t="s">
        <v>372</v>
      </c>
      <c r="B138" s="67">
        <v>88245</v>
      </c>
      <c r="C138" s="57" t="s">
        <v>310</v>
      </c>
      <c r="D138" s="58" t="s">
        <v>42</v>
      </c>
      <c r="E138" s="55">
        <v>22.24</v>
      </c>
      <c r="F138" s="55">
        <v>0.11550000000000001</v>
      </c>
      <c r="G138" s="59">
        <v>1</v>
      </c>
      <c r="H138" s="60">
        <v>30.110849999999999</v>
      </c>
      <c r="I138" s="54" t="s">
        <v>373</v>
      </c>
      <c r="J138" s="54"/>
      <c r="K138" s="54"/>
      <c r="L138" s="64"/>
    </row>
    <row r="139" spans="1:12" ht="24" x14ac:dyDescent="0.25">
      <c r="A139" s="31" t="s">
        <v>374</v>
      </c>
      <c r="B139" s="67" t="e">
        <f>IF([2]Viga!#REF!=8,92793,IF([2]Viga!#REF!=6.3,92792,IF([2]Viga!#REF!=10,92794,IF([2]Viga!#REF!=12.5,92795,92796))))</f>
        <v>#REF!</v>
      </c>
      <c r="C139" s="57" t="s">
        <v>375</v>
      </c>
      <c r="D139" s="58" t="s">
        <v>59</v>
      </c>
      <c r="E139" s="55">
        <v>10.65</v>
      </c>
      <c r="F139" s="55">
        <v>1</v>
      </c>
      <c r="G139" s="59">
        <v>1</v>
      </c>
      <c r="H139" s="60">
        <v>260.7</v>
      </c>
      <c r="I139" s="54" t="s">
        <v>365</v>
      </c>
      <c r="J139" s="54"/>
      <c r="K139" s="54"/>
      <c r="L139" s="64"/>
    </row>
    <row r="140" spans="1:12" ht="25.5" x14ac:dyDescent="0.25">
      <c r="A140" s="31" t="s">
        <v>376</v>
      </c>
      <c r="B140" s="32" t="e">
        <f>IF([2]Viga!#REF!=5,92791,IF([2]Viga!#REF!=6.3,92792,IF([2]Viga!#REF!=4.2,92799,IF([2]Viga!#REF!=8,92793,92794))))</f>
        <v>#REF!</v>
      </c>
      <c r="C140" s="33" t="s">
        <v>377</v>
      </c>
      <c r="D140" s="34" t="s">
        <v>59</v>
      </c>
      <c r="E140" s="35">
        <v>10.588096</v>
      </c>
      <c r="F140" s="36"/>
      <c r="G140" s="36"/>
      <c r="H140" s="47" t="e">
        <f>SUMIFS([2]Viga!#REF!,[2]Viga!#REF!,"Baldrame")</f>
        <v>#REF!</v>
      </c>
      <c r="I140" s="35" t="s">
        <v>378</v>
      </c>
      <c r="J140" s="35"/>
      <c r="K140" s="35"/>
      <c r="L140" s="63"/>
    </row>
    <row r="141" spans="1:12" x14ac:dyDescent="0.25">
      <c r="A141" s="31" t="s">
        <v>379</v>
      </c>
      <c r="B141" s="67" t="e">
        <f>IF([2]Viga!#REF!=5,43059,IF([2]Viga!#REF!=6.3,32,IF([2]Viga!#REF!=4.2,43059,IF([2]Viga!#REF!=8,33,34))))</f>
        <v>#REF!</v>
      </c>
      <c r="C141" s="57" t="s">
        <v>380</v>
      </c>
      <c r="D141" s="58" t="s">
        <v>59</v>
      </c>
      <c r="E141" s="55">
        <v>8.1300000000000008</v>
      </c>
      <c r="F141" s="55">
        <v>1.07</v>
      </c>
      <c r="G141" s="59">
        <v>1</v>
      </c>
      <c r="H141" s="60">
        <v>226.57250000000002</v>
      </c>
      <c r="I141" s="54" t="s">
        <v>381</v>
      </c>
      <c r="J141" s="54"/>
      <c r="K141" s="54"/>
      <c r="L141" s="64"/>
    </row>
    <row r="142" spans="1:12" x14ac:dyDescent="0.25">
      <c r="A142" s="31" t="s">
        <v>382</v>
      </c>
      <c r="B142" s="67">
        <v>88238</v>
      </c>
      <c r="C142" s="57" t="s">
        <v>307</v>
      </c>
      <c r="D142" s="58" t="s">
        <v>42</v>
      </c>
      <c r="E142" s="55">
        <v>16.55</v>
      </c>
      <c r="F142" s="55">
        <v>1.0800000000000001E-2</v>
      </c>
      <c r="G142" s="59">
        <v>1</v>
      </c>
      <c r="H142" s="60">
        <v>2.2869000000000002</v>
      </c>
      <c r="I142" s="54" t="s">
        <v>383</v>
      </c>
      <c r="J142" s="54"/>
      <c r="K142" s="54"/>
      <c r="L142" s="64"/>
    </row>
    <row r="143" spans="1:12" x14ac:dyDescent="0.25">
      <c r="A143" s="31" t="s">
        <v>384</v>
      </c>
      <c r="B143" s="67">
        <v>88245</v>
      </c>
      <c r="C143" s="57" t="s">
        <v>310</v>
      </c>
      <c r="D143" s="58" t="s">
        <v>42</v>
      </c>
      <c r="E143" s="55">
        <v>22.24</v>
      </c>
      <c r="F143" s="55">
        <v>7.6899999999999996E-2</v>
      </c>
      <c r="G143" s="59">
        <v>1</v>
      </c>
      <c r="H143" s="60">
        <v>16.283574999999999</v>
      </c>
      <c r="I143" s="54" t="s">
        <v>385</v>
      </c>
      <c r="J143" s="54"/>
      <c r="K143" s="54"/>
      <c r="L143" s="64"/>
    </row>
    <row r="144" spans="1:12" x14ac:dyDescent="0.25">
      <c r="A144" s="31">
        <v>7</v>
      </c>
      <c r="B144" s="65"/>
      <c r="C144" s="40" t="s">
        <v>386</v>
      </c>
      <c r="D144" s="41"/>
      <c r="E144" s="42"/>
      <c r="F144" s="42"/>
      <c r="G144" s="42"/>
      <c r="H144" s="43"/>
      <c r="I144" s="43"/>
      <c r="J144" s="43"/>
      <c r="K144" s="43"/>
      <c r="L144" s="44"/>
    </row>
    <row r="145" spans="1:12" ht="38.25" x14ac:dyDescent="0.25">
      <c r="A145" s="31" t="s">
        <v>387</v>
      </c>
      <c r="B145" s="80" t="e">
        <f>IF([2]Pilares!#REF!=8,92761,IF([2]Pilares!#REF!=20,92765,IF([2]Pilares!#REF!=10,92762,IF([2]Pilares!#REF!=12.5,92763,92764))))</f>
        <v>#REF!</v>
      </c>
      <c r="C145" s="33" t="s">
        <v>388</v>
      </c>
      <c r="D145" s="34" t="s">
        <v>59</v>
      </c>
      <c r="E145" s="35">
        <v>11.914496</v>
      </c>
      <c r="F145" s="36"/>
      <c r="G145" s="36"/>
      <c r="H145" s="77" t="e">
        <f>[2]Pilares!#REF!</f>
        <v>#REF!</v>
      </c>
      <c r="I145" s="35" t="s">
        <v>389</v>
      </c>
      <c r="J145" s="35"/>
      <c r="K145" s="35"/>
      <c r="L145" s="38"/>
    </row>
    <row r="146" spans="1:12" ht="24" x14ac:dyDescent="0.25">
      <c r="A146" s="31" t="s">
        <v>390</v>
      </c>
      <c r="B146" s="67">
        <v>39017</v>
      </c>
      <c r="C146" s="57" t="s">
        <v>301</v>
      </c>
      <c r="D146" s="58" t="s">
        <v>72</v>
      </c>
      <c r="E146" s="55">
        <v>0.19</v>
      </c>
      <c r="F146" s="55">
        <v>0.54300000000000004</v>
      </c>
      <c r="G146" s="59">
        <v>1</v>
      </c>
      <c r="H146" s="79">
        <v>489.78181890000002</v>
      </c>
      <c r="I146" s="54" t="s">
        <v>391</v>
      </c>
      <c r="J146" s="69"/>
      <c r="K146" s="69"/>
      <c r="L146" s="70"/>
    </row>
    <row r="147" spans="1:12" ht="24" x14ac:dyDescent="0.25">
      <c r="A147" s="31" t="s">
        <v>392</v>
      </c>
      <c r="B147" s="67">
        <v>43132</v>
      </c>
      <c r="C147" s="57" t="s">
        <v>304</v>
      </c>
      <c r="D147" s="58" t="s">
        <v>59</v>
      </c>
      <c r="E147" s="55">
        <v>26.9</v>
      </c>
      <c r="F147" s="55">
        <v>2.5000000000000001E-2</v>
      </c>
      <c r="G147" s="59">
        <v>1</v>
      </c>
      <c r="H147" s="79">
        <v>22.5498075</v>
      </c>
      <c r="I147" s="54" t="s">
        <v>393</v>
      </c>
      <c r="J147" s="69"/>
      <c r="K147" s="69"/>
      <c r="L147" s="70"/>
    </row>
    <row r="148" spans="1:12" x14ac:dyDescent="0.25">
      <c r="A148" s="31" t="s">
        <v>394</v>
      </c>
      <c r="B148" s="67">
        <v>88238</v>
      </c>
      <c r="C148" s="57" t="s">
        <v>307</v>
      </c>
      <c r="D148" s="58" t="s">
        <v>42</v>
      </c>
      <c r="E148" s="55">
        <v>16.55</v>
      </c>
      <c r="F148" s="55">
        <v>8.6E-3</v>
      </c>
      <c r="G148" s="59">
        <v>1</v>
      </c>
      <c r="H148" s="79">
        <v>7.7571337800000002</v>
      </c>
      <c r="I148" s="54" t="s">
        <v>395</v>
      </c>
      <c r="J148" s="69"/>
      <c r="K148" s="69"/>
      <c r="L148" s="70"/>
    </row>
    <row r="149" spans="1:12" x14ac:dyDescent="0.25">
      <c r="A149" s="31" t="s">
        <v>396</v>
      </c>
      <c r="B149" s="67">
        <v>88245</v>
      </c>
      <c r="C149" s="57" t="s">
        <v>310</v>
      </c>
      <c r="D149" s="58" t="s">
        <v>42</v>
      </c>
      <c r="E149" s="55">
        <v>22.24</v>
      </c>
      <c r="F149" s="55">
        <v>5.2900000000000003E-2</v>
      </c>
      <c r="G149" s="59">
        <v>1</v>
      </c>
      <c r="H149" s="79">
        <v>47.71539267</v>
      </c>
      <c r="I149" s="54" t="s">
        <v>397</v>
      </c>
      <c r="J149" s="69"/>
      <c r="K149" s="69"/>
      <c r="L149" s="70"/>
    </row>
    <row r="150" spans="1:12" ht="24" x14ac:dyDescent="0.25">
      <c r="A150" s="31" t="s">
        <v>398</v>
      </c>
      <c r="B150" s="67" t="e">
        <f>IF([2]Pilares!#REF!=8,92793,IF([2]Pilares!#REF!=20,92797,IF([2]Pilares!#REF!=10,92794,IF([2]Pilares!#REF!=12.5,92795,92796))))</f>
        <v>#REF!</v>
      </c>
      <c r="C150" s="57" t="s">
        <v>399</v>
      </c>
      <c r="D150" s="58" t="s">
        <v>59</v>
      </c>
      <c r="E150" s="55">
        <v>9.82</v>
      </c>
      <c r="F150" s="55">
        <v>1</v>
      </c>
      <c r="G150" s="59">
        <v>1</v>
      </c>
      <c r="H150" s="79">
        <v>901.9923</v>
      </c>
      <c r="I150" s="54" t="s">
        <v>389</v>
      </c>
      <c r="J150" s="69"/>
      <c r="K150" s="69"/>
      <c r="L150" s="70"/>
    </row>
    <row r="151" spans="1:12" ht="25.5" x14ac:dyDescent="0.25">
      <c r="A151" s="31" t="s">
        <v>400</v>
      </c>
      <c r="B151" s="32" t="e">
        <f>IF([2]Pilares!#REF!=5,92791,IF([2]Pilares!#REF!=6.3,92792,IF([2]Pilares!#REF!=4.2,92799,IF([2]Pilares!#REF!=8,92793,92794))))</f>
        <v>#REF!</v>
      </c>
      <c r="C151" s="33" t="s">
        <v>377</v>
      </c>
      <c r="D151" s="34" t="s">
        <v>59</v>
      </c>
      <c r="E151" s="35">
        <v>10.588096</v>
      </c>
      <c r="F151" s="36"/>
      <c r="G151" s="36"/>
      <c r="H151" s="47" t="e">
        <f>[2]Pilares!#REF!</f>
        <v>#REF!</v>
      </c>
      <c r="I151" s="35" t="s">
        <v>401</v>
      </c>
      <c r="J151" s="35"/>
      <c r="K151" s="35"/>
      <c r="L151" s="63"/>
    </row>
    <row r="152" spans="1:12" x14ac:dyDescent="0.25">
      <c r="A152" s="31" t="s">
        <v>402</v>
      </c>
      <c r="B152" s="67" t="e">
        <f>IF([2]Pilares!#REF!=5,43059,IF([2]Pilares!#REF!=6.3,32,IF([2]Pilares!#REF!=4.2,43059,IF([2]Pilares!#REF!=8,33,34))))</f>
        <v>#REF!</v>
      </c>
      <c r="C152" s="57" t="s">
        <v>380</v>
      </c>
      <c r="D152" s="58" t="s">
        <v>59</v>
      </c>
      <c r="E152" s="55">
        <v>8.1300000000000008</v>
      </c>
      <c r="F152" s="55">
        <v>1.07</v>
      </c>
      <c r="G152" s="59">
        <v>1</v>
      </c>
      <c r="H152" s="60">
        <v>228.06787850000006</v>
      </c>
      <c r="I152" s="54" t="s">
        <v>403</v>
      </c>
      <c r="J152" s="54"/>
      <c r="K152" s="54"/>
      <c r="L152" s="64"/>
    </row>
    <row r="153" spans="1:12" x14ac:dyDescent="0.25">
      <c r="A153" s="31" t="s">
        <v>404</v>
      </c>
      <c r="B153" s="67">
        <v>88238</v>
      </c>
      <c r="C153" s="57" t="s">
        <v>307</v>
      </c>
      <c r="D153" s="58" t="s">
        <v>42</v>
      </c>
      <c r="E153" s="55">
        <v>16.55</v>
      </c>
      <c r="F153" s="55">
        <v>1.0800000000000001E-2</v>
      </c>
      <c r="G153" s="59">
        <v>1</v>
      </c>
      <c r="H153" s="60">
        <v>2.3019935400000007</v>
      </c>
      <c r="I153" s="54" t="s">
        <v>405</v>
      </c>
      <c r="J153" s="54"/>
      <c r="K153" s="54"/>
      <c r="L153" s="64"/>
    </row>
    <row r="154" spans="1:12" x14ac:dyDescent="0.25">
      <c r="A154" s="31" t="s">
        <v>406</v>
      </c>
      <c r="B154" s="67">
        <v>88245</v>
      </c>
      <c r="C154" s="57" t="s">
        <v>310</v>
      </c>
      <c r="D154" s="58" t="s">
        <v>42</v>
      </c>
      <c r="E154" s="55">
        <v>22.24</v>
      </c>
      <c r="F154" s="55">
        <v>7.6899999999999996E-2</v>
      </c>
      <c r="G154" s="59">
        <v>1</v>
      </c>
      <c r="H154" s="60">
        <v>16.391046595000002</v>
      </c>
      <c r="I154" s="54" t="s">
        <v>407</v>
      </c>
      <c r="J154" s="54"/>
      <c r="K154" s="54"/>
      <c r="L154" s="64"/>
    </row>
    <row r="155" spans="1:12" ht="38.25" x14ac:dyDescent="0.25">
      <c r="A155" s="31" t="s">
        <v>408</v>
      </c>
      <c r="B155" s="80">
        <v>92263</v>
      </c>
      <c r="C155" s="33" t="s">
        <v>409</v>
      </c>
      <c r="D155" s="34" t="s">
        <v>38</v>
      </c>
      <c r="E155" s="35">
        <v>166.12617</v>
      </c>
      <c r="F155" s="36"/>
      <c r="G155" s="36"/>
      <c r="H155" s="77" t="e">
        <f>[2]Pilares!#REF!</f>
        <v>#REF!</v>
      </c>
      <c r="I155" s="35" t="s">
        <v>410</v>
      </c>
      <c r="J155" s="35"/>
      <c r="K155" s="35"/>
      <c r="L155" s="38"/>
    </row>
    <row r="156" spans="1:12" ht="36" x14ac:dyDescent="0.25">
      <c r="A156" s="31" t="s">
        <v>411</v>
      </c>
      <c r="B156" s="67">
        <v>1358</v>
      </c>
      <c r="C156" s="57" t="s">
        <v>412</v>
      </c>
      <c r="D156" s="58" t="s">
        <v>38</v>
      </c>
      <c r="E156" s="55">
        <v>59.03</v>
      </c>
      <c r="F156" s="55">
        <v>1.3360000000000001</v>
      </c>
      <c r="G156" s="59">
        <v>1</v>
      </c>
      <c r="H156" s="79">
        <v>207.61440000000002</v>
      </c>
      <c r="I156" s="54" t="s">
        <v>413</v>
      </c>
      <c r="J156" s="69"/>
      <c r="K156" s="69"/>
      <c r="L156" s="70"/>
    </row>
    <row r="157" spans="1:12" ht="24" x14ac:dyDescent="0.25">
      <c r="A157" s="31" t="s">
        <v>414</v>
      </c>
      <c r="B157" s="67">
        <v>4491</v>
      </c>
      <c r="C157" s="57" t="s">
        <v>275</v>
      </c>
      <c r="D157" s="58" t="s">
        <v>49</v>
      </c>
      <c r="E157" s="55">
        <v>8.31</v>
      </c>
      <c r="F157" s="55">
        <v>2.3079999999999998</v>
      </c>
      <c r="G157" s="59">
        <v>1</v>
      </c>
      <c r="H157" s="79">
        <v>358.66319999999996</v>
      </c>
      <c r="I157" s="54" t="s">
        <v>415</v>
      </c>
      <c r="J157" s="69"/>
      <c r="K157" s="69"/>
      <c r="L157" s="70"/>
    </row>
    <row r="158" spans="1:12" ht="24" x14ac:dyDescent="0.25">
      <c r="A158" s="31" t="s">
        <v>416</v>
      </c>
      <c r="B158" s="67">
        <v>4517</v>
      </c>
      <c r="C158" s="57" t="s">
        <v>278</v>
      </c>
      <c r="D158" s="58" t="s">
        <v>49</v>
      </c>
      <c r="E158" s="55">
        <v>2.9</v>
      </c>
      <c r="F158" s="55">
        <v>9.2370000000000001</v>
      </c>
      <c r="G158" s="59">
        <v>1</v>
      </c>
      <c r="H158" s="79">
        <v>1435.4298000000001</v>
      </c>
      <c r="I158" s="54" t="s">
        <v>417</v>
      </c>
      <c r="J158" s="69"/>
      <c r="K158" s="69"/>
      <c r="L158" s="70"/>
    </row>
    <row r="159" spans="1:12" x14ac:dyDescent="0.25">
      <c r="A159" s="31" t="s">
        <v>418</v>
      </c>
      <c r="B159" s="67">
        <v>5068</v>
      </c>
      <c r="C159" s="57" t="s">
        <v>94</v>
      </c>
      <c r="D159" s="58" t="s">
        <v>59</v>
      </c>
      <c r="E159" s="55">
        <v>20.65</v>
      </c>
      <c r="F159" s="55">
        <v>0.20799999999999999</v>
      </c>
      <c r="G159" s="59">
        <v>1</v>
      </c>
      <c r="H159" s="79">
        <v>32.3232</v>
      </c>
      <c r="I159" s="54" t="s">
        <v>419</v>
      </c>
      <c r="J159" s="69"/>
      <c r="K159" s="69"/>
      <c r="L159" s="70"/>
    </row>
    <row r="160" spans="1:12" x14ac:dyDescent="0.25">
      <c r="A160" s="31" t="s">
        <v>420</v>
      </c>
      <c r="B160" s="67">
        <v>88239</v>
      </c>
      <c r="C160" s="57" t="s">
        <v>104</v>
      </c>
      <c r="D160" s="58" t="s">
        <v>42</v>
      </c>
      <c r="E160" s="55">
        <v>17.87</v>
      </c>
      <c r="F160" s="55">
        <v>0.25</v>
      </c>
      <c r="G160" s="59">
        <v>1</v>
      </c>
      <c r="H160" s="79">
        <v>38.85</v>
      </c>
      <c r="I160" s="54" t="s">
        <v>421</v>
      </c>
      <c r="J160" s="69"/>
      <c r="K160" s="69"/>
      <c r="L160" s="70"/>
    </row>
    <row r="161" spans="1:12" x14ac:dyDescent="0.25">
      <c r="A161" s="31" t="s">
        <v>422</v>
      </c>
      <c r="B161" s="67">
        <v>88262</v>
      </c>
      <c r="C161" s="57" t="s">
        <v>62</v>
      </c>
      <c r="D161" s="58" t="s">
        <v>42</v>
      </c>
      <c r="E161" s="55">
        <v>22.12</v>
      </c>
      <c r="F161" s="55">
        <v>1.18</v>
      </c>
      <c r="G161" s="59">
        <v>1</v>
      </c>
      <c r="H161" s="79">
        <v>183.37199999999999</v>
      </c>
      <c r="I161" s="54" t="s">
        <v>423</v>
      </c>
      <c r="J161" s="69"/>
      <c r="K161" s="69"/>
      <c r="L161" s="70"/>
    </row>
    <row r="162" spans="1:12" ht="24" x14ac:dyDescent="0.25">
      <c r="A162" s="31" t="s">
        <v>424</v>
      </c>
      <c r="B162" s="67">
        <v>91692</v>
      </c>
      <c r="C162" s="57" t="s">
        <v>109</v>
      </c>
      <c r="D162" s="58" t="s">
        <v>110</v>
      </c>
      <c r="E162" s="55">
        <v>21.37</v>
      </c>
      <c r="F162" s="55">
        <v>6.3E-2</v>
      </c>
      <c r="G162" s="59">
        <v>1</v>
      </c>
      <c r="H162" s="79">
        <v>9.7902000000000005</v>
      </c>
      <c r="I162" s="54" t="s">
        <v>425</v>
      </c>
      <c r="J162" s="69"/>
      <c r="K162" s="69"/>
      <c r="L162" s="70"/>
    </row>
    <row r="163" spans="1:12" ht="24" x14ac:dyDescent="0.25">
      <c r="A163" s="31" t="s">
        <v>426</v>
      </c>
      <c r="B163" s="67">
        <v>91693</v>
      </c>
      <c r="C163" s="57" t="s">
        <v>113</v>
      </c>
      <c r="D163" s="58" t="s">
        <v>114</v>
      </c>
      <c r="E163" s="55">
        <v>19.940000000000001</v>
      </c>
      <c r="F163" s="55">
        <v>0.255</v>
      </c>
      <c r="G163" s="59">
        <v>1</v>
      </c>
      <c r="H163" s="79">
        <v>39.627000000000002</v>
      </c>
      <c r="I163" s="54" t="s">
        <v>427</v>
      </c>
      <c r="J163" s="69"/>
      <c r="K163" s="69"/>
      <c r="L163" s="70"/>
    </row>
    <row r="164" spans="1:12" ht="38.25" x14ac:dyDescent="0.25">
      <c r="A164" s="31" t="s">
        <v>428</v>
      </c>
      <c r="B164" s="80" t="e">
        <f>IF([2]Viga!#REF!=8,92761,IF([2]Viga!#REF!=20,92765,IF([2]Viga!#REF!=10,92762,IF([2]Viga!#REF!=12.5,92763,92764))))</f>
        <v>#REF!</v>
      </c>
      <c r="C164" s="33" t="s">
        <v>429</v>
      </c>
      <c r="D164" s="34" t="s">
        <v>59</v>
      </c>
      <c r="E164" s="35">
        <v>13.226362999999999</v>
      </c>
      <c r="F164" s="36"/>
      <c r="G164" s="36"/>
      <c r="H164" s="77" t="e">
        <f>[2]Viga!#REF!</f>
        <v>#REF!</v>
      </c>
      <c r="I164" s="35" t="s">
        <v>430</v>
      </c>
      <c r="J164" s="35"/>
      <c r="K164" s="35"/>
      <c r="L164" s="38"/>
    </row>
    <row r="165" spans="1:12" ht="24" x14ac:dyDescent="0.25">
      <c r="A165" s="31" t="s">
        <v>431</v>
      </c>
      <c r="B165" s="67">
        <v>39017</v>
      </c>
      <c r="C165" s="57" t="s">
        <v>301</v>
      </c>
      <c r="D165" s="58" t="s">
        <v>72</v>
      </c>
      <c r="E165" s="55">
        <v>0.19</v>
      </c>
      <c r="F165" s="55">
        <v>0.74299999999999999</v>
      </c>
      <c r="G165" s="59">
        <v>1</v>
      </c>
      <c r="H165" s="79">
        <v>917.0367536</v>
      </c>
      <c r="I165" s="54" t="s">
        <v>432</v>
      </c>
      <c r="J165" s="69"/>
      <c r="K165" s="69"/>
      <c r="L165" s="70"/>
    </row>
    <row r="166" spans="1:12" ht="24" x14ac:dyDescent="0.25">
      <c r="A166" s="31" t="s">
        <v>433</v>
      </c>
      <c r="B166" s="67">
        <v>43132</v>
      </c>
      <c r="C166" s="57" t="s">
        <v>304</v>
      </c>
      <c r="D166" s="58" t="s">
        <v>59</v>
      </c>
      <c r="E166" s="55">
        <v>26.9</v>
      </c>
      <c r="F166" s="55">
        <v>2.5000000000000001E-2</v>
      </c>
      <c r="G166" s="59">
        <v>1</v>
      </c>
      <c r="H166" s="79">
        <v>30.855880000000003</v>
      </c>
      <c r="I166" s="54" t="s">
        <v>434</v>
      </c>
      <c r="J166" s="69"/>
      <c r="K166" s="69"/>
      <c r="L166" s="70"/>
    </row>
    <row r="167" spans="1:12" x14ac:dyDescent="0.25">
      <c r="A167" s="31" t="s">
        <v>435</v>
      </c>
      <c r="B167" s="67">
        <v>88238</v>
      </c>
      <c r="C167" s="57" t="s">
        <v>307</v>
      </c>
      <c r="D167" s="58" t="s">
        <v>42</v>
      </c>
      <c r="E167" s="55">
        <v>16.55</v>
      </c>
      <c r="F167" s="55">
        <v>1.15E-2</v>
      </c>
      <c r="G167" s="59">
        <v>1</v>
      </c>
      <c r="H167" s="79">
        <v>14.193704800000001</v>
      </c>
      <c r="I167" s="54" t="s">
        <v>436</v>
      </c>
      <c r="J167" s="69"/>
      <c r="K167" s="69"/>
      <c r="L167" s="70"/>
    </row>
    <row r="168" spans="1:12" x14ac:dyDescent="0.25">
      <c r="A168" s="31" t="s">
        <v>437</v>
      </c>
      <c r="B168" s="67">
        <v>88245</v>
      </c>
      <c r="C168" s="57" t="s">
        <v>310</v>
      </c>
      <c r="D168" s="58" t="s">
        <v>42</v>
      </c>
      <c r="E168" s="55">
        <v>22.24</v>
      </c>
      <c r="F168" s="55">
        <v>7.0699999999999999E-2</v>
      </c>
      <c r="G168" s="59">
        <v>1</v>
      </c>
      <c r="H168" s="79">
        <v>87.260428640000001</v>
      </c>
      <c r="I168" s="54" t="s">
        <v>438</v>
      </c>
      <c r="J168" s="69"/>
      <c r="K168" s="69"/>
      <c r="L168" s="70"/>
    </row>
    <row r="169" spans="1:12" ht="24" x14ac:dyDescent="0.25">
      <c r="A169" s="31" t="s">
        <v>439</v>
      </c>
      <c r="B169" s="67" t="e">
        <f>IF([2]Viga!#REF!=8,92793,IF([2]Viga!#REF!=20,92797,IF([2]Viga!#REF!=10,92794,IF([2]Viga!#REF!=12.5,92795,92796))))</f>
        <v>#REF!</v>
      </c>
      <c r="C169" s="57" t="s">
        <v>375</v>
      </c>
      <c r="D169" s="58" t="s">
        <v>59</v>
      </c>
      <c r="E169" s="55">
        <v>10.65</v>
      </c>
      <c r="F169" s="55">
        <v>1</v>
      </c>
      <c r="G169" s="59">
        <v>1</v>
      </c>
      <c r="H169" s="79">
        <v>1234.2352000000001</v>
      </c>
      <c r="I169" s="54" t="s">
        <v>430</v>
      </c>
      <c r="J169" s="69"/>
      <c r="K169" s="69"/>
      <c r="L169" s="70"/>
    </row>
    <row r="170" spans="1:12" ht="25.5" x14ac:dyDescent="0.25">
      <c r="A170" s="31" t="s">
        <v>440</v>
      </c>
      <c r="B170" s="32" t="e">
        <f>IF([2]Viga!#REF!=5,92791,IF([2]Viga!#REF!=6.3,92792,IF([2]Viga!#REF!=4.2,92799,IF([2]Viga!#REF!=8,92793,92794))))</f>
        <v>#REF!</v>
      </c>
      <c r="C170" s="33" t="s">
        <v>377</v>
      </c>
      <c r="D170" s="34" t="s">
        <v>59</v>
      </c>
      <c r="E170" s="35">
        <v>1.8889960000000001</v>
      </c>
      <c r="F170" s="36"/>
      <c r="G170" s="36"/>
      <c r="H170" s="47" t="e">
        <f>[2]Viga!#REF!</f>
        <v>#REF!</v>
      </c>
      <c r="I170" s="35" t="s">
        <v>441</v>
      </c>
      <c r="J170" s="35"/>
      <c r="K170" s="35"/>
      <c r="L170" s="63"/>
    </row>
    <row r="171" spans="1:12" x14ac:dyDescent="0.25">
      <c r="A171" s="31" t="s">
        <v>442</v>
      </c>
      <c r="B171" s="67">
        <v>88238</v>
      </c>
      <c r="C171" s="57" t="s">
        <v>307</v>
      </c>
      <c r="D171" s="58" t="s">
        <v>42</v>
      </c>
      <c r="E171" s="55">
        <v>16.55</v>
      </c>
      <c r="F171" s="55">
        <v>1.0800000000000001E-2</v>
      </c>
      <c r="G171" s="59">
        <v>1</v>
      </c>
      <c r="H171" s="60">
        <v>5.9788103760000011</v>
      </c>
      <c r="I171" s="54" t="s">
        <v>443</v>
      </c>
      <c r="J171" s="54"/>
      <c r="K171" s="54"/>
      <c r="L171" s="64"/>
    </row>
    <row r="172" spans="1:12" ht="25.5" x14ac:dyDescent="0.25">
      <c r="A172" s="31" t="s">
        <v>444</v>
      </c>
      <c r="B172" s="67">
        <v>88245</v>
      </c>
      <c r="C172" s="57" t="s">
        <v>310</v>
      </c>
      <c r="D172" s="58" t="s">
        <v>42</v>
      </c>
      <c r="E172" s="55">
        <v>22.24</v>
      </c>
      <c r="F172" s="55">
        <v>7.6899999999999996E-2</v>
      </c>
      <c r="G172" s="59">
        <v>1</v>
      </c>
      <c r="H172" s="60">
        <v>42.571344251333336</v>
      </c>
      <c r="I172" s="54" t="s">
        <v>445</v>
      </c>
      <c r="J172" s="54"/>
      <c r="K172" s="54"/>
      <c r="L172" s="64"/>
    </row>
    <row r="173" spans="1:12" ht="25.5" x14ac:dyDescent="0.25">
      <c r="A173" s="31" t="s">
        <v>446</v>
      </c>
      <c r="B173" s="80">
        <v>92265</v>
      </c>
      <c r="C173" s="33" t="s">
        <v>447</v>
      </c>
      <c r="D173" s="34" t="s">
        <v>38</v>
      </c>
      <c r="E173" s="35">
        <v>122.02732999999999</v>
      </c>
      <c r="F173" s="36"/>
      <c r="G173" s="36"/>
      <c r="H173" s="77" t="e">
        <f>[2]Viga!#REF!</f>
        <v>#REF!</v>
      </c>
      <c r="I173" s="35" t="s">
        <v>448</v>
      </c>
      <c r="J173" s="35"/>
      <c r="K173" s="35"/>
      <c r="L173" s="38"/>
    </row>
    <row r="174" spans="1:12" ht="36" x14ac:dyDescent="0.25">
      <c r="A174" s="31" t="s">
        <v>449</v>
      </c>
      <c r="B174" s="67">
        <v>1358</v>
      </c>
      <c r="C174" s="57" t="s">
        <v>412</v>
      </c>
      <c r="D174" s="58" t="s">
        <v>38</v>
      </c>
      <c r="E174" s="55">
        <v>59.03</v>
      </c>
      <c r="F174" s="55">
        <v>1.1459999999999999</v>
      </c>
      <c r="G174" s="59">
        <v>1</v>
      </c>
      <c r="H174" s="79">
        <v>334.51166999999992</v>
      </c>
      <c r="I174" s="54" t="s">
        <v>450</v>
      </c>
      <c r="J174" s="69"/>
      <c r="K174" s="69"/>
      <c r="L174" s="70"/>
    </row>
    <row r="175" spans="1:12" ht="24" x14ac:dyDescent="0.25">
      <c r="A175" s="31" t="s">
        <v>451</v>
      </c>
      <c r="B175" s="67">
        <v>4491</v>
      </c>
      <c r="C175" s="57" t="s">
        <v>275</v>
      </c>
      <c r="D175" s="58" t="s">
        <v>49</v>
      </c>
      <c r="E175" s="55">
        <v>8.31</v>
      </c>
      <c r="F175" s="55">
        <v>0.16600000000000001</v>
      </c>
      <c r="G175" s="59">
        <v>1</v>
      </c>
      <c r="H175" s="79">
        <v>48.454569999999997</v>
      </c>
      <c r="I175" s="54" t="s">
        <v>452</v>
      </c>
      <c r="J175" s="69"/>
      <c r="K175" s="69"/>
      <c r="L175" s="70"/>
    </row>
    <row r="176" spans="1:12" ht="24" x14ac:dyDescent="0.25">
      <c r="A176" s="31" t="s">
        <v>453</v>
      </c>
      <c r="B176" s="67">
        <v>4517</v>
      </c>
      <c r="C176" s="57" t="s">
        <v>278</v>
      </c>
      <c r="D176" s="58" t="s">
        <v>49</v>
      </c>
      <c r="E176" s="55">
        <v>2.9</v>
      </c>
      <c r="F176" s="55">
        <v>6.952</v>
      </c>
      <c r="G176" s="59">
        <v>1</v>
      </c>
      <c r="H176" s="79">
        <v>2029.2540399999998</v>
      </c>
      <c r="I176" s="54" t="s">
        <v>454</v>
      </c>
      <c r="J176" s="69"/>
      <c r="K176" s="69"/>
      <c r="L176" s="70"/>
    </row>
    <row r="177" spans="1:12" x14ac:dyDescent="0.25">
      <c r="A177" s="31" t="s">
        <v>455</v>
      </c>
      <c r="B177" s="67">
        <v>5068</v>
      </c>
      <c r="C177" s="57" t="s">
        <v>94</v>
      </c>
      <c r="D177" s="58" t="s">
        <v>59</v>
      </c>
      <c r="E177" s="55">
        <v>20.65</v>
      </c>
      <c r="F177" s="55">
        <v>0.159</v>
      </c>
      <c r="G177" s="59">
        <v>1</v>
      </c>
      <c r="H177" s="79">
        <v>46.411304999999999</v>
      </c>
      <c r="I177" s="54" t="s">
        <v>456</v>
      </c>
      <c r="J177" s="69"/>
      <c r="K177" s="69"/>
      <c r="L177" s="70"/>
    </row>
    <row r="178" spans="1:12" x14ac:dyDescent="0.25">
      <c r="A178" s="31" t="s">
        <v>457</v>
      </c>
      <c r="B178" s="67">
        <v>88239</v>
      </c>
      <c r="C178" s="57" t="s">
        <v>104</v>
      </c>
      <c r="D178" s="58" t="s">
        <v>42</v>
      </c>
      <c r="E178" s="55">
        <v>17.87</v>
      </c>
      <c r="F178" s="55">
        <v>0.20200000000000001</v>
      </c>
      <c r="G178" s="59">
        <v>1</v>
      </c>
      <c r="H178" s="79">
        <v>58.962789999999998</v>
      </c>
      <c r="I178" s="54" t="s">
        <v>458</v>
      </c>
      <c r="J178" s="69"/>
      <c r="K178" s="69"/>
      <c r="L178" s="70"/>
    </row>
    <row r="179" spans="1:12" x14ac:dyDescent="0.25">
      <c r="A179" s="31" t="s">
        <v>459</v>
      </c>
      <c r="B179" s="67">
        <v>88262</v>
      </c>
      <c r="C179" s="57" t="s">
        <v>62</v>
      </c>
      <c r="D179" s="58" t="s">
        <v>42</v>
      </c>
      <c r="E179" s="55">
        <v>22.12</v>
      </c>
      <c r="F179" s="55">
        <v>0.91100000000000003</v>
      </c>
      <c r="G179" s="59">
        <v>1</v>
      </c>
      <c r="H179" s="79">
        <v>265.91634499999998</v>
      </c>
      <c r="I179" s="54" t="s">
        <v>460</v>
      </c>
      <c r="J179" s="69"/>
      <c r="K179" s="69"/>
      <c r="L179" s="70"/>
    </row>
    <row r="180" spans="1:12" ht="24" x14ac:dyDescent="0.25">
      <c r="A180" s="31" t="s">
        <v>461</v>
      </c>
      <c r="B180" s="67">
        <v>91692</v>
      </c>
      <c r="C180" s="57" t="s">
        <v>109</v>
      </c>
      <c r="D180" s="58" t="s">
        <v>110</v>
      </c>
      <c r="E180" s="55">
        <v>21.37</v>
      </c>
      <c r="F180" s="55">
        <v>0.05</v>
      </c>
      <c r="G180" s="59">
        <v>1</v>
      </c>
      <c r="H180" s="79">
        <v>14.594749999999999</v>
      </c>
      <c r="I180" s="54" t="s">
        <v>462</v>
      </c>
      <c r="J180" s="69"/>
      <c r="K180" s="69"/>
      <c r="L180" s="70"/>
    </row>
    <row r="181" spans="1:12" ht="24" x14ac:dyDescent="0.25">
      <c r="A181" s="31" t="s">
        <v>463</v>
      </c>
      <c r="B181" s="67">
        <v>91693</v>
      </c>
      <c r="C181" s="57" t="s">
        <v>113</v>
      </c>
      <c r="D181" s="58" t="s">
        <v>114</v>
      </c>
      <c r="E181" s="55">
        <v>19.940000000000001</v>
      </c>
      <c r="F181" s="55">
        <v>0.23699999999999999</v>
      </c>
      <c r="G181" s="59">
        <v>1</v>
      </c>
      <c r="H181" s="79">
        <v>69.179114999999996</v>
      </c>
      <c r="I181" s="54" t="s">
        <v>464</v>
      </c>
      <c r="J181" s="69"/>
      <c r="K181" s="69"/>
      <c r="L181" s="70"/>
    </row>
    <row r="182" spans="1:12" ht="38.25" x14ac:dyDescent="0.25">
      <c r="A182" s="31" t="s">
        <v>465</v>
      </c>
      <c r="B182" s="80">
        <v>101963</v>
      </c>
      <c r="C182" s="33" t="s">
        <v>466</v>
      </c>
      <c r="D182" s="34" t="s">
        <v>38</v>
      </c>
      <c r="E182" s="35">
        <v>151.18683000000001</v>
      </c>
      <c r="F182" s="36"/>
      <c r="G182" s="36"/>
      <c r="H182" s="47" t="e">
        <f>[2]Laje!#REF!</f>
        <v>#REF!</v>
      </c>
      <c r="I182" s="35" t="s">
        <v>467</v>
      </c>
      <c r="J182" s="35"/>
      <c r="K182" s="35"/>
      <c r="L182" s="63"/>
    </row>
    <row r="183" spans="1:12" ht="36" x14ac:dyDescent="0.25">
      <c r="A183" s="31" t="s">
        <v>468</v>
      </c>
      <c r="B183" s="67">
        <v>3743</v>
      </c>
      <c r="C183" s="57" t="s">
        <v>469</v>
      </c>
      <c r="D183" s="58" t="s">
        <v>38</v>
      </c>
      <c r="E183" s="55">
        <v>50.632500000000007</v>
      </c>
      <c r="F183" s="55">
        <v>1</v>
      </c>
      <c r="G183" s="59">
        <v>0.75</v>
      </c>
      <c r="H183" s="60">
        <v>254.12360000000001</v>
      </c>
      <c r="I183" s="54" t="s">
        <v>470</v>
      </c>
      <c r="J183" s="54"/>
      <c r="K183" s="54"/>
      <c r="L183" s="64"/>
    </row>
    <row r="184" spans="1:12" ht="24" x14ac:dyDescent="0.25">
      <c r="A184" s="31" t="s">
        <v>471</v>
      </c>
      <c r="B184" s="67">
        <v>6193</v>
      </c>
      <c r="C184" s="57" t="s">
        <v>472</v>
      </c>
      <c r="D184" s="58" t="s">
        <v>49</v>
      </c>
      <c r="E184" s="55">
        <v>24.585000000000001</v>
      </c>
      <c r="F184" s="55">
        <v>1.87</v>
      </c>
      <c r="G184" s="59">
        <v>0.75</v>
      </c>
      <c r="H184" s="60">
        <v>475.21113200000002</v>
      </c>
      <c r="I184" s="54" t="s">
        <v>473</v>
      </c>
      <c r="J184" s="54"/>
      <c r="K184" s="54"/>
      <c r="L184" s="64"/>
    </row>
    <row r="185" spans="1:12" x14ac:dyDescent="0.25">
      <c r="A185" s="31" t="s">
        <v>474</v>
      </c>
      <c r="B185" s="67">
        <v>40304</v>
      </c>
      <c r="C185" s="57" t="s">
        <v>287</v>
      </c>
      <c r="D185" s="58" t="s">
        <v>59</v>
      </c>
      <c r="E185" s="55">
        <v>19.1175</v>
      </c>
      <c r="F185" s="55">
        <v>0.04</v>
      </c>
      <c r="G185" s="59">
        <v>0.75</v>
      </c>
      <c r="H185" s="60">
        <v>10.164944</v>
      </c>
      <c r="I185" s="54" t="s">
        <v>475</v>
      </c>
      <c r="J185" s="54"/>
      <c r="K185" s="54"/>
      <c r="L185" s="64"/>
    </row>
    <row r="186" spans="1:12" x14ac:dyDescent="0.25">
      <c r="A186" s="31" t="s">
        <v>476</v>
      </c>
      <c r="B186" s="67">
        <v>88262</v>
      </c>
      <c r="C186" s="57" t="s">
        <v>62</v>
      </c>
      <c r="D186" s="58" t="s">
        <v>42</v>
      </c>
      <c r="E186" s="55">
        <v>16.59</v>
      </c>
      <c r="F186" s="55">
        <v>0.501</v>
      </c>
      <c r="G186" s="59">
        <v>0.75</v>
      </c>
      <c r="H186" s="60">
        <v>127.3159236</v>
      </c>
      <c r="I186" s="54" t="s">
        <v>477</v>
      </c>
      <c r="J186" s="54"/>
      <c r="K186" s="54"/>
      <c r="L186" s="64"/>
    </row>
    <row r="187" spans="1:12" x14ac:dyDescent="0.25">
      <c r="A187" s="31" t="s">
        <v>478</v>
      </c>
      <c r="B187" s="67">
        <v>88316</v>
      </c>
      <c r="C187" s="57" t="s">
        <v>41</v>
      </c>
      <c r="D187" s="58" t="s">
        <v>42</v>
      </c>
      <c r="E187" s="55">
        <v>12.157500000000001</v>
      </c>
      <c r="F187" s="55">
        <v>0.35399999999999998</v>
      </c>
      <c r="G187" s="59">
        <v>0.75</v>
      </c>
      <c r="H187" s="60">
        <v>89.959754399999994</v>
      </c>
      <c r="I187" s="54" t="s">
        <v>479</v>
      </c>
      <c r="J187" s="54"/>
      <c r="K187" s="54"/>
      <c r="L187" s="64"/>
    </row>
    <row r="188" spans="1:12" ht="24" x14ac:dyDescent="0.25">
      <c r="A188" s="31" t="s">
        <v>480</v>
      </c>
      <c r="B188" s="67">
        <v>92273</v>
      </c>
      <c r="C188" s="57" t="s">
        <v>481</v>
      </c>
      <c r="D188" s="58" t="s">
        <v>49</v>
      </c>
      <c r="E188" s="55">
        <v>10.845000000000001</v>
      </c>
      <c r="F188" s="55">
        <v>0.97</v>
      </c>
      <c r="G188" s="59">
        <v>0.75</v>
      </c>
      <c r="H188" s="60">
        <v>246.49989200000002</v>
      </c>
      <c r="I188" s="54" t="s">
        <v>482</v>
      </c>
      <c r="J188" s="54"/>
      <c r="K188" s="54"/>
      <c r="L188" s="64"/>
    </row>
    <row r="189" spans="1:12" ht="36" x14ac:dyDescent="0.25">
      <c r="A189" s="31" t="s">
        <v>483</v>
      </c>
      <c r="B189" s="67">
        <v>92783</v>
      </c>
      <c r="C189" s="57" t="s">
        <v>484</v>
      </c>
      <c r="D189" s="58" t="s">
        <v>59</v>
      </c>
      <c r="E189" s="55">
        <v>12.6675</v>
      </c>
      <c r="F189" s="55">
        <v>1.2110000000000001</v>
      </c>
      <c r="G189" s="59">
        <v>0.75</v>
      </c>
      <c r="H189" s="60">
        <v>307.74367960000001</v>
      </c>
      <c r="I189" s="54" t="s">
        <v>485</v>
      </c>
      <c r="J189" s="54"/>
      <c r="K189" s="54"/>
      <c r="L189" s="64"/>
    </row>
    <row r="190" spans="1:12" ht="36" x14ac:dyDescent="0.25">
      <c r="A190" s="31" t="s">
        <v>486</v>
      </c>
      <c r="B190" s="67">
        <v>92783</v>
      </c>
      <c r="C190" s="57" t="s">
        <v>484</v>
      </c>
      <c r="D190" s="58" t="s">
        <v>59</v>
      </c>
      <c r="E190" s="55">
        <v>12.6675</v>
      </c>
      <c r="F190" s="55">
        <v>1.2110000000000001</v>
      </c>
      <c r="G190" s="59">
        <v>0.75</v>
      </c>
      <c r="H190" s="60">
        <v>307.74367960000001</v>
      </c>
      <c r="I190" s="54" t="s">
        <v>485</v>
      </c>
      <c r="J190" s="54"/>
      <c r="K190" s="54"/>
      <c r="L190" s="64"/>
    </row>
    <row r="191" spans="1:12" x14ac:dyDescent="0.25">
      <c r="A191" s="31">
        <v>8</v>
      </c>
      <c r="B191" s="65"/>
      <c r="C191" s="40" t="s">
        <v>487</v>
      </c>
      <c r="D191" s="41"/>
      <c r="E191" s="42"/>
      <c r="F191" s="42"/>
      <c r="G191" s="42"/>
      <c r="H191" s="43"/>
      <c r="I191" s="43"/>
      <c r="J191" s="43"/>
      <c r="K191" s="43"/>
      <c r="L191" s="44"/>
    </row>
    <row r="192" spans="1:12" ht="38.25" x14ac:dyDescent="0.25">
      <c r="A192" s="31" t="s">
        <v>488</v>
      </c>
      <c r="B192" s="80">
        <v>103328</v>
      </c>
      <c r="C192" s="33" t="s">
        <v>489</v>
      </c>
      <c r="D192" s="34" t="s">
        <v>38</v>
      </c>
      <c r="E192" s="35">
        <v>50.917500000000011</v>
      </c>
      <c r="F192" s="36"/>
      <c r="G192" s="36"/>
      <c r="H192" s="77" t="e">
        <f>[2]Paredes!#REF!</f>
        <v>#REF!</v>
      </c>
      <c r="I192" s="35" t="s">
        <v>490</v>
      </c>
      <c r="J192" s="35"/>
      <c r="K192" s="35"/>
      <c r="L192" s="38"/>
    </row>
    <row r="193" spans="1:12" ht="24" x14ac:dyDescent="0.25">
      <c r="A193" s="31" t="s">
        <v>491</v>
      </c>
      <c r="B193" s="67">
        <v>34557</v>
      </c>
      <c r="C193" s="57" t="s">
        <v>492</v>
      </c>
      <c r="D193" s="58" t="s">
        <v>49</v>
      </c>
      <c r="E193" s="55">
        <v>3.51</v>
      </c>
      <c r="F193" s="55">
        <v>0.42</v>
      </c>
      <c r="G193" s="59">
        <v>1</v>
      </c>
      <c r="H193" s="79">
        <v>284.70119999999997</v>
      </c>
      <c r="I193" s="54" t="s">
        <v>493</v>
      </c>
      <c r="J193" s="69"/>
      <c r="K193" s="69"/>
      <c r="L193" s="70"/>
    </row>
    <row r="194" spans="1:12" x14ac:dyDescent="0.25">
      <c r="A194" s="31" t="s">
        <v>494</v>
      </c>
      <c r="B194" s="67">
        <v>37395</v>
      </c>
      <c r="C194" s="57" t="s">
        <v>495</v>
      </c>
      <c r="D194" s="58" t="s">
        <v>496</v>
      </c>
      <c r="E194" s="55">
        <v>75.709999999999994</v>
      </c>
      <c r="F194" s="55">
        <v>5.0000000000000001E-3</v>
      </c>
      <c r="G194" s="59">
        <v>1</v>
      </c>
      <c r="H194" s="79">
        <v>3.3893</v>
      </c>
      <c r="I194" s="54" t="s">
        <v>497</v>
      </c>
      <c r="J194" s="69"/>
      <c r="K194" s="69"/>
      <c r="L194" s="70"/>
    </row>
    <row r="195" spans="1:12" x14ac:dyDescent="0.25">
      <c r="A195" s="31" t="s">
        <v>498</v>
      </c>
      <c r="B195" s="67">
        <v>88309</v>
      </c>
      <c r="C195" s="57" t="s">
        <v>226</v>
      </c>
      <c r="D195" s="58" t="s">
        <v>42</v>
      </c>
      <c r="E195" s="55">
        <v>22.37</v>
      </c>
      <c r="F195" s="55">
        <v>1.61</v>
      </c>
      <c r="G195" s="59">
        <v>1</v>
      </c>
      <c r="H195" s="79">
        <v>1091.3546000000001</v>
      </c>
      <c r="I195" s="54" t="s">
        <v>499</v>
      </c>
      <c r="J195" s="69"/>
      <c r="K195" s="69"/>
      <c r="L195" s="70"/>
    </row>
    <row r="196" spans="1:12" x14ac:dyDescent="0.25">
      <c r="A196" s="31" t="s">
        <v>500</v>
      </c>
      <c r="B196" s="67">
        <v>88316</v>
      </c>
      <c r="C196" s="57" t="s">
        <v>41</v>
      </c>
      <c r="D196" s="58" t="s">
        <v>42</v>
      </c>
      <c r="E196" s="55">
        <v>16.21</v>
      </c>
      <c r="F196" s="55">
        <v>0.80500000000000005</v>
      </c>
      <c r="G196" s="59">
        <v>1</v>
      </c>
      <c r="H196" s="79">
        <v>545.67730000000006</v>
      </c>
      <c r="I196" s="54" t="s">
        <v>501</v>
      </c>
      <c r="J196" s="69"/>
      <c r="K196" s="69"/>
      <c r="L196" s="70"/>
    </row>
    <row r="197" spans="1:12" ht="25.5" x14ac:dyDescent="0.25">
      <c r="A197" s="31" t="s">
        <v>502</v>
      </c>
      <c r="B197" s="32">
        <v>93187</v>
      </c>
      <c r="C197" s="33" t="s">
        <v>503</v>
      </c>
      <c r="D197" s="34" t="s">
        <v>49</v>
      </c>
      <c r="E197" s="35">
        <v>133.54565000000002</v>
      </c>
      <c r="F197" s="36"/>
      <c r="G197" s="36"/>
      <c r="H197" s="47" t="e">
        <f>(SUM([2]Paredes!#REF!)*[2]Paredes!#REF!)+(SUM([2]Paredes!#REF!)*0.6)</f>
        <v>#REF!</v>
      </c>
      <c r="I197" s="35" t="s">
        <v>504</v>
      </c>
      <c r="J197" s="35"/>
      <c r="K197" s="35"/>
      <c r="L197" s="63"/>
    </row>
    <row r="198" spans="1:12" ht="24" x14ac:dyDescent="0.25">
      <c r="A198" s="31" t="s">
        <v>505</v>
      </c>
      <c r="B198" s="67">
        <v>2692</v>
      </c>
      <c r="C198" s="57" t="s">
        <v>272</v>
      </c>
      <c r="D198" s="58" t="s">
        <v>98</v>
      </c>
      <c r="E198" s="55">
        <v>5.05</v>
      </c>
      <c r="F198" s="55">
        <v>7.0000000000000001E-3</v>
      </c>
      <c r="G198" s="59">
        <v>1</v>
      </c>
      <c r="H198" s="60">
        <v>0.47880000000000017</v>
      </c>
      <c r="I198" s="54" t="s">
        <v>506</v>
      </c>
      <c r="J198" s="54"/>
      <c r="K198" s="54"/>
      <c r="L198" s="64"/>
    </row>
    <row r="199" spans="1:12" ht="24" x14ac:dyDescent="0.25">
      <c r="A199" s="31" t="s">
        <v>507</v>
      </c>
      <c r="B199" s="67">
        <v>4491</v>
      </c>
      <c r="C199" s="57" t="s">
        <v>275</v>
      </c>
      <c r="D199" s="58" t="s">
        <v>49</v>
      </c>
      <c r="E199" s="55">
        <v>8.31</v>
      </c>
      <c r="F199" s="55">
        <v>0.22</v>
      </c>
      <c r="G199" s="59">
        <v>1</v>
      </c>
      <c r="H199" s="60">
        <v>15.048000000000004</v>
      </c>
      <c r="I199" s="54" t="s">
        <v>508</v>
      </c>
      <c r="J199" s="54"/>
      <c r="K199" s="54"/>
      <c r="L199" s="64"/>
    </row>
    <row r="200" spans="1:12" ht="24" x14ac:dyDescent="0.25">
      <c r="A200" s="31" t="s">
        <v>509</v>
      </c>
      <c r="B200" s="67">
        <v>39017</v>
      </c>
      <c r="C200" s="57" t="s">
        <v>301</v>
      </c>
      <c r="D200" s="58" t="s">
        <v>72</v>
      </c>
      <c r="E200" s="55">
        <v>0.19</v>
      </c>
      <c r="F200" s="55">
        <v>6</v>
      </c>
      <c r="G200" s="59">
        <v>1</v>
      </c>
      <c r="H200" s="60">
        <v>410.40000000000009</v>
      </c>
      <c r="I200" s="54" t="s">
        <v>510</v>
      </c>
      <c r="J200" s="54"/>
      <c r="K200" s="54"/>
      <c r="L200" s="64"/>
    </row>
    <row r="201" spans="1:12" x14ac:dyDescent="0.25">
      <c r="A201" s="31" t="s">
        <v>511</v>
      </c>
      <c r="B201" s="67">
        <v>88309</v>
      </c>
      <c r="C201" s="57" t="s">
        <v>226</v>
      </c>
      <c r="D201" s="58" t="s">
        <v>42</v>
      </c>
      <c r="E201" s="55">
        <v>22.37</v>
      </c>
      <c r="F201" s="55">
        <v>0.36</v>
      </c>
      <c r="G201" s="59">
        <v>1</v>
      </c>
      <c r="H201" s="60">
        <v>24.624000000000006</v>
      </c>
      <c r="I201" s="54" t="s">
        <v>512</v>
      </c>
      <c r="J201" s="54"/>
      <c r="K201" s="54"/>
      <c r="L201" s="64"/>
    </row>
    <row r="202" spans="1:12" x14ac:dyDescent="0.25">
      <c r="A202" s="31" t="s">
        <v>513</v>
      </c>
      <c r="B202" s="67">
        <v>88316</v>
      </c>
      <c r="C202" s="57" t="s">
        <v>41</v>
      </c>
      <c r="D202" s="58" t="s">
        <v>42</v>
      </c>
      <c r="E202" s="55">
        <v>16.21</v>
      </c>
      <c r="F202" s="55">
        <v>0.18</v>
      </c>
      <c r="G202" s="59">
        <v>1</v>
      </c>
      <c r="H202" s="60">
        <v>12.312000000000003</v>
      </c>
      <c r="I202" s="54" t="s">
        <v>514</v>
      </c>
      <c r="J202" s="54"/>
      <c r="K202" s="54"/>
      <c r="L202" s="64"/>
    </row>
    <row r="203" spans="1:12" ht="24" x14ac:dyDescent="0.25">
      <c r="A203" s="31" t="s">
        <v>515</v>
      </c>
      <c r="B203" s="67">
        <v>92270</v>
      </c>
      <c r="C203" s="57" t="s">
        <v>516</v>
      </c>
      <c r="D203" s="58" t="s">
        <v>38</v>
      </c>
      <c r="E203" s="55">
        <v>254.08</v>
      </c>
      <c r="F203" s="55">
        <v>0.4</v>
      </c>
      <c r="G203" s="59">
        <v>1</v>
      </c>
      <c r="H203" s="60">
        <v>27.36000000000001</v>
      </c>
      <c r="I203" s="54" t="s">
        <v>517</v>
      </c>
      <c r="J203" s="54"/>
      <c r="K203" s="54"/>
      <c r="L203" s="64"/>
    </row>
    <row r="204" spans="1:12" ht="24" x14ac:dyDescent="0.25">
      <c r="A204" s="31" t="s">
        <v>518</v>
      </c>
      <c r="B204" s="67">
        <v>92793</v>
      </c>
      <c r="C204" s="57" t="s">
        <v>375</v>
      </c>
      <c r="D204" s="58" t="s">
        <v>59</v>
      </c>
      <c r="E204" s="55">
        <v>10.65</v>
      </c>
      <c r="F204" s="55">
        <v>0.79</v>
      </c>
      <c r="G204" s="59">
        <v>1</v>
      </c>
      <c r="H204" s="60">
        <v>54.036000000000016</v>
      </c>
      <c r="I204" s="54" t="s">
        <v>519</v>
      </c>
      <c r="J204" s="54"/>
      <c r="K204" s="54"/>
      <c r="L204" s="64"/>
    </row>
    <row r="205" spans="1:12" ht="36" x14ac:dyDescent="0.25">
      <c r="A205" s="31" t="s">
        <v>520</v>
      </c>
      <c r="B205" s="67">
        <v>94970</v>
      </c>
      <c r="C205" s="57" t="s">
        <v>521</v>
      </c>
      <c r="D205" s="58" t="s">
        <v>68</v>
      </c>
      <c r="E205" s="55">
        <v>396.9</v>
      </c>
      <c r="F205" s="55">
        <v>2.4E-2</v>
      </c>
      <c r="G205" s="59">
        <v>1</v>
      </c>
      <c r="H205" s="60">
        <v>1.6416000000000006</v>
      </c>
      <c r="I205" s="54" t="s">
        <v>522</v>
      </c>
      <c r="J205" s="54"/>
      <c r="K205" s="54"/>
      <c r="L205" s="64"/>
    </row>
    <row r="206" spans="1:12" ht="25.5" x14ac:dyDescent="0.25">
      <c r="A206" s="31" t="s">
        <v>523</v>
      </c>
      <c r="B206" s="32">
        <v>93195</v>
      </c>
      <c r="C206" s="33" t="s">
        <v>524</v>
      </c>
      <c r="D206" s="34" t="s">
        <v>49</v>
      </c>
      <c r="E206" s="35">
        <v>73.93687700000001</v>
      </c>
      <c r="F206" s="36"/>
      <c r="G206" s="36"/>
      <c r="H206" s="47" t="e">
        <f>(SUM([2]Paredes!#REF!)*[2]Paredes!#REF!)+(SUM([2]Paredes!#REF!)*0.6)</f>
        <v>#REF!</v>
      </c>
      <c r="I206" s="35" t="s">
        <v>504</v>
      </c>
      <c r="J206" s="35"/>
      <c r="K206" s="35"/>
      <c r="L206" s="63"/>
    </row>
    <row r="207" spans="1:12" ht="24" x14ac:dyDescent="0.25">
      <c r="A207" s="31" t="s">
        <v>525</v>
      </c>
      <c r="B207" s="67">
        <v>2692</v>
      </c>
      <c r="C207" s="57" t="s">
        <v>272</v>
      </c>
      <c r="D207" s="58" t="s">
        <v>98</v>
      </c>
      <c r="E207" s="55">
        <v>5.05</v>
      </c>
      <c r="F207" s="55">
        <v>7.0000000000000001E-3</v>
      </c>
      <c r="G207" s="59">
        <v>1</v>
      </c>
      <c r="H207" s="60">
        <v>0.47880000000000017</v>
      </c>
      <c r="I207" s="54" t="s">
        <v>506</v>
      </c>
      <c r="J207" s="54"/>
      <c r="K207" s="54"/>
      <c r="L207" s="64"/>
    </row>
    <row r="208" spans="1:12" ht="24" x14ac:dyDescent="0.25">
      <c r="A208" s="31" t="s">
        <v>526</v>
      </c>
      <c r="B208" s="67">
        <v>39017</v>
      </c>
      <c r="C208" s="57" t="s">
        <v>301</v>
      </c>
      <c r="D208" s="58" t="s">
        <v>72</v>
      </c>
      <c r="E208" s="55">
        <v>0.19</v>
      </c>
      <c r="F208" s="55">
        <v>6</v>
      </c>
      <c r="G208" s="59">
        <v>1</v>
      </c>
      <c r="H208" s="60">
        <v>410.40000000000009</v>
      </c>
      <c r="I208" s="54" t="s">
        <v>510</v>
      </c>
      <c r="J208" s="54"/>
      <c r="K208" s="54"/>
      <c r="L208" s="64"/>
    </row>
    <row r="209" spans="1:12" ht="36" x14ac:dyDescent="0.25">
      <c r="A209" s="31" t="s">
        <v>527</v>
      </c>
      <c r="B209" s="67">
        <v>87294</v>
      </c>
      <c r="C209" s="57" t="s">
        <v>528</v>
      </c>
      <c r="D209" s="58" t="s">
        <v>68</v>
      </c>
      <c r="E209" s="55">
        <v>433.73</v>
      </c>
      <c r="F209" s="55">
        <v>1.9E-3</v>
      </c>
      <c r="G209" s="59">
        <v>1</v>
      </c>
      <c r="H209" s="60">
        <v>0.12996000000000005</v>
      </c>
      <c r="I209" s="54" t="s">
        <v>529</v>
      </c>
      <c r="J209" s="54"/>
      <c r="K209" s="54"/>
      <c r="L209" s="64"/>
    </row>
    <row r="210" spans="1:12" x14ac:dyDescent="0.25">
      <c r="A210" s="31" t="s">
        <v>530</v>
      </c>
      <c r="B210" s="67">
        <v>88309</v>
      </c>
      <c r="C210" s="57" t="s">
        <v>226</v>
      </c>
      <c r="D210" s="58" t="s">
        <v>42</v>
      </c>
      <c r="E210" s="55">
        <v>22.37</v>
      </c>
      <c r="F210" s="55">
        <v>6.8000000000000005E-2</v>
      </c>
      <c r="G210" s="59">
        <v>1</v>
      </c>
      <c r="H210" s="60">
        <v>4.651200000000002</v>
      </c>
      <c r="I210" s="54" t="s">
        <v>531</v>
      </c>
      <c r="J210" s="54"/>
      <c r="K210" s="54"/>
      <c r="L210" s="64"/>
    </row>
    <row r="211" spans="1:12" x14ac:dyDescent="0.25">
      <c r="A211" s="31" t="s">
        <v>532</v>
      </c>
      <c r="B211" s="67">
        <v>88316</v>
      </c>
      <c r="C211" s="57" t="s">
        <v>41</v>
      </c>
      <c r="D211" s="58" t="s">
        <v>42</v>
      </c>
      <c r="E211" s="55">
        <v>16.21</v>
      </c>
      <c r="F211" s="55">
        <v>9.4E-2</v>
      </c>
      <c r="G211" s="59">
        <v>1</v>
      </c>
      <c r="H211" s="60">
        <v>6.4296000000000015</v>
      </c>
      <c r="I211" s="54" t="s">
        <v>533</v>
      </c>
      <c r="J211" s="54"/>
      <c r="K211" s="54"/>
      <c r="L211" s="64"/>
    </row>
    <row r="212" spans="1:12" ht="24" x14ac:dyDescent="0.25">
      <c r="A212" s="31" t="s">
        <v>534</v>
      </c>
      <c r="B212" s="67">
        <v>92270</v>
      </c>
      <c r="C212" s="57" t="s">
        <v>516</v>
      </c>
      <c r="D212" s="58" t="s">
        <v>38</v>
      </c>
      <c r="E212" s="55">
        <v>254.08</v>
      </c>
      <c r="F212" s="55">
        <v>0.21299999999999999</v>
      </c>
      <c r="G212" s="59">
        <v>1</v>
      </c>
      <c r="H212" s="60">
        <v>14.569200000000004</v>
      </c>
      <c r="I212" s="54" t="s">
        <v>535</v>
      </c>
      <c r="J212" s="54"/>
      <c r="K212" s="54"/>
      <c r="L212" s="64"/>
    </row>
    <row r="213" spans="1:12" ht="24" x14ac:dyDescent="0.25">
      <c r="A213" s="31" t="s">
        <v>536</v>
      </c>
      <c r="B213" s="67">
        <v>92792</v>
      </c>
      <c r="C213" s="57" t="s">
        <v>313</v>
      </c>
      <c r="D213" s="58" t="s">
        <v>59</v>
      </c>
      <c r="E213" s="55">
        <v>10.71</v>
      </c>
      <c r="F213" s="55">
        <v>0.49</v>
      </c>
      <c r="G213" s="59">
        <v>1</v>
      </c>
      <c r="H213" s="60">
        <v>33.516000000000012</v>
      </c>
      <c r="I213" s="54" t="s">
        <v>537</v>
      </c>
      <c r="J213" s="54"/>
      <c r="K213" s="54"/>
      <c r="L213" s="64"/>
    </row>
    <row r="214" spans="1:12" ht="36" x14ac:dyDescent="0.25">
      <c r="A214" s="31" t="s">
        <v>538</v>
      </c>
      <c r="B214" s="67">
        <v>94970</v>
      </c>
      <c r="C214" s="57" t="s">
        <v>521</v>
      </c>
      <c r="D214" s="58" t="s">
        <v>68</v>
      </c>
      <c r="E214" s="55">
        <v>396.9</v>
      </c>
      <c r="F214" s="55">
        <v>2.4E-2</v>
      </c>
      <c r="G214" s="59">
        <v>1</v>
      </c>
      <c r="H214" s="60">
        <v>1.6416000000000006</v>
      </c>
      <c r="I214" s="54" t="s">
        <v>522</v>
      </c>
      <c r="J214" s="54"/>
      <c r="K214" s="54"/>
      <c r="L214" s="64"/>
    </row>
    <row r="215" spans="1:12" ht="38.25" x14ac:dyDescent="0.25">
      <c r="A215" s="31" t="s">
        <v>539</v>
      </c>
      <c r="B215" s="80">
        <v>87879</v>
      </c>
      <c r="C215" s="33" t="s">
        <v>540</v>
      </c>
      <c r="D215" s="34" t="s">
        <v>38</v>
      </c>
      <c r="E215" s="35">
        <v>3.5288399999999998</v>
      </c>
      <c r="F215" s="36"/>
      <c r="G215" s="36"/>
      <c r="H215" s="77" t="e">
        <f>[2]Chapisco!#REF!</f>
        <v>#REF!</v>
      </c>
      <c r="I215" s="35" t="s">
        <v>541</v>
      </c>
      <c r="J215" s="35"/>
      <c r="K215" s="35"/>
      <c r="L215" s="38"/>
    </row>
    <row r="216" spans="1:12" ht="36" x14ac:dyDescent="0.25">
      <c r="A216" s="31" t="s">
        <v>542</v>
      </c>
      <c r="B216" s="67">
        <v>87313</v>
      </c>
      <c r="C216" s="57" t="s">
        <v>543</v>
      </c>
      <c r="D216" s="58" t="s">
        <v>68</v>
      </c>
      <c r="E216" s="55">
        <v>440.35</v>
      </c>
      <c r="F216" s="55">
        <v>4.1999999999999997E-3</v>
      </c>
      <c r="G216" s="59">
        <v>1</v>
      </c>
      <c r="H216" s="79">
        <v>5.6940239999999998</v>
      </c>
      <c r="I216" s="54" t="s">
        <v>544</v>
      </c>
      <c r="J216" s="69"/>
      <c r="K216" s="69"/>
      <c r="L216" s="70"/>
    </row>
    <row r="217" spans="1:12" x14ac:dyDescent="0.25">
      <c r="A217" s="31" t="s">
        <v>545</v>
      </c>
      <c r="B217" s="67">
        <v>88309</v>
      </c>
      <c r="C217" s="57" t="s">
        <v>226</v>
      </c>
      <c r="D217" s="58" t="s">
        <v>42</v>
      </c>
      <c r="E217" s="55">
        <v>22.37</v>
      </c>
      <c r="F217" s="55">
        <v>7.0000000000000007E-2</v>
      </c>
      <c r="G217" s="59">
        <v>1</v>
      </c>
      <c r="H217" s="79">
        <v>94.900400000000005</v>
      </c>
      <c r="I217" s="54" t="s">
        <v>546</v>
      </c>
      <c r="J217" s="69"/>
      <c r="K217" s="69"/>
      <c r="L217" s="70"/>
    </row>
    <row r="218" spans="1:12" x14ac:dyDescent="0.25">
      <c r="A218" s="31" t="s">
        <v>547</v>
      </c>
      <c r="B218" s="67">
        <v>88316</v>
      </c>
      <c r="C218" s="57" t="s">
        <v>41</v>
      </c>
      <c r="D218" s="58" t="s">
        <v>42</v>
      </c>
      <c r="E218" s="55">
        <v>16.21</v>
      </c>
      <c r="F218" s="55">
        <v>7.0000000000000001E-3</v>
      </c>
      <c r="G218" s="59">
        <v>1</v>
      </c>
      <c r="H218" s="79">
        <v>9.4900400000000005</v>
      </c>
      <c r="I218" s="54" t="s">
        <v>548</v>
      </c>
      <c r="J218" s="69"/>
      <c r="K218" s="69"/>
      <c r="L218" s="70"/>
    </row>
    <row r="219" spans="1:12" ht="63.75" x14ac:dyDescent="0.25">
      <c r="A219" s="31" t="s">
        <v>549</v>
      </c>
      <c r="B219" s="80">
        <v>87545</v>
      </c>
      <c r="C219" s="33" t="s">
        <v>550</v>
      </c>
      <c r="D219" s="34" t="s">
        <v>38</v>
      </c>
      <c r="E219" s="35">
        <v>22.672795000000001</v>
      </c>
      <c r="F219" s="36"/>
      <c r="G219" s="36"/>
      <c r="H219" s="77" t="e">
        <f>[2]Reboco!#REF!</f>
        <v>#REF!</v>
      </c>
      <c r="I219" s="35" t="s">
        <v>541</v>
      </c>
      <c r="J219" s="35"/>
      <c r="K219" s="35"/>
      <c r="L219" s="38"/>
    </row>
    <row r="220" spans="1:12" ht="36" x14ac:dyDescent="0.25">
      <c r="A220" s="31" t="s">
        <v>551</v>
      </c>
      <c r="B220" s="67">
        <v>87292</v>
      </c>
      <c r="C220" s="57" t="s">
        <v>552</v>
      </c>
      <c r="D220" s="58" t="s">
        <v>68</v>
      </c>
      <c r="E220" s="55">
        <v>454.25</v>
      </c>
      <c r="F220" s="55">
        <v>2.1299999999999999E-2</v>
      </c>
      <c r="G220" s="59">
        <v>1</v>
      </c>
      <c r="H220" s="79">
        <v>28.876836000000001</v>
      </c>
      <c r="I220" s="54" t="s">
        <v>553</v>
      </c>
      <c r="J220" s="69"/>
      <c r="K220" s="69"/>
      <c r="L220" s="70"/>
    </row>
    <row r="221" spans="1:12" x14ac:dyDescent="0.25">
      <c r="A221" s="31" t="s">
        <v>554</v>
      </c>
      <c r="B221" s="67">
        <v>88309</v>
      </c>
      <c r="C221" s="57" t="s">
        <v>226</v>
      </c>
      <c r="D221" s="58" t="s">
        <v>42</v>
      </c>
      <c r="E221" s="55">
        <v>22.37</v>
      </c>
      <c r="F221" s="55">
        <v>0.46</v>
      </c>
      <c r="G221" s="59">
        <v>1</v>
      </c>
      <c r="H221" s="79">
        <v>623.63120000000004</v>
      </c>
      <c r="I221" s="54" t="s">
        <v>555</v>
      </c>
      <c r="J221" s="69"/>
      <c r="K221" s="69"/>
      <c r="L221" s="70"/>
    </row>
    <row r="222" spans="1:12" x14ac:dyDescent="0.25">
      <c r="A222" s="31" t="s">
        <v>556</v>
      </c>
      <c r="B222" s="67">
        <v>88316</v>
      </c>
      <c r="C222" s="57" t="s">
        <v>41</v>
      </c>
      <c r="D222" s="58" t="s">
        <v>42</v>
      </c>
      <c r="E222" s="55">
        <v>16.21</v>
      </c>
      <c r="F222" s="55">
        <v>0.16700000000000001</v>
      </c>
      <c r="G222" s="59">
        <v>1</v>
      </c>
      <c r="H222" s="79">
        <v>226.40524000000002</v>
      </c>
      <c r="I222" s="54" t="s">
        <v>557</v>
      </c>
      <c r="J222" s="69"/>
      <c r="K222" s="69"/>
      <c r="L222" s="70"/>
    </row>
    <row r="223" spans="1:12" x14ac:dyDescent="0.25">
      <c r="A223" s="31">
        <v>9</v>
      </c>
      <c r="B223" s="39"/>
      <c r="C223" s="40" t="s">
        <v>558</v>
      </c>
      <c r="D223" s="41"/>
      <c r="E223" s="42"/>
      <c r="F223" s="42"/>
      <c r="G223" s="43"/>
      <c r="H223" s="43"/>
      <c r="I223" s="43"/>
      <c r="J223" s="43"/>
      <c r="K223" s="75"/>
      <c r="L223" s="76"/>
    </row>
    <row r="224" spans="1:12" ht="25.5" x14ac:dyDescent="0.25">
      <c r="A224" s="31" t="s">
        <v>559</v>
      </c>
      <c r="B224" s="32">
        <v>96110</v>
      </c>
      <c r="C224" s="33" t="s">
        <v>560</v>
      </c>
      <c r="D224" s="34" t="s">
        <v>38</v>
      </c>
      <c r="E224" s="35">
        <v>64.909335999999996</v>
      </c>
      <c r="F224" s="36"/>
      <c r="G224" s="36"/>
      <c r="H224" s="47">
        <v>86.95</v>
      </c>
      <c r="I224" s="35" t="s">
        <v>561</v>
      </c>
      <c r="J224" s="35"/>
      <c r="K224" s="35"/>
      <c r="L224" s="63"/>
    </row>
    <row r="225" spans="1:12" ht="24" x14ac:dyDescent="0.25">
      <c r="A225" s="31" t="s">
        <v>562</v>
      </c>
      <c r="B225" s="67">
        <v>39413</v>
      </c>
      <c r="C225" s="57" t="s">
        <v>563</v>
      </c>
      <c r="D225" s="58" t="s">
        <v>38</v>
      </c>
      <c r="E225" s="55">
        <v>19.02</v>
      </c>
      <c r="F225" s="55">
        <v>1.0665</v>
      </c>
      <c r="G225" s="59">
        <v>1</v>
      </c>
      <c r="H225" s="60">
        <v>92.732174999999998</v>
      </c>
      <c r="I225" s="54" t="s">
        <v>564</v>
      </c>
      <c r="J225" s="54"/>
      <c r="K225" s="54"/>
      <c r="L225" s="64"/>
    </row>
    <row r="226" spans="1:12" ht="24" x14ac:dyDescent="0.25">
      <c r="A226" s="31" t="s">
        <v>565</v>
      </c>
      <c r="B226" s="67">
        <v>39427</v>
      </c>
      <c r="C226" s="57" t="s">
        <v>566</v>
      </c>
      <c r="D226" s="58" t="s">
        <v>49</v>
      </c>
      <c r="E226" s="55">
        <v>5.88</v>
      </c>
      <c r="F226" s="55">
        <v>2.4</v>
      </c>
      <c r="G226" s="59">
        <v>1</v>
      </c>
      <c r="H226" s="60">
        <v>208.68</v>
      </c>
      <c r="I226" s="54" t="s">
        <v>567</v>
      </c>
      <c r="J226" s="54"/>
      <c r="K226" s="54"/>
      <c r="L226" s="64"/>
    </row>
    <row r="227" spans="1:12" ht="36" x14ac:dyDescent="0.25">
      <c r="A227" s="31" t="s">
        <v>568</v>
      </c>
      <c r="B227" s="67">
        <v>39430</v>
      </c>
      <c r="C227" s="57" t="s">
        <v>569</v>
      </c>
      <c r="D227" s="58" t="s">
        <v>72</v>
      </c>
      <c r="E227" s="55">
        <v>2.21</v>
      </c>
      <c r="F227" s="55">
        <v>2.2122000000000002</v>
      </c>
      <c r="G227" s="59">
        <v>1</v>
      </c>
      <c r="H227" s="60">
        <v>192.35079000000002</v>
      </c>
      <c r="I227" s="54" t="s">
        <v>570</v>
      </c>
      <c r="J227" s="54"/>
      <c r="K227" s="54"/>
      <c r="L227" s="64"/>
    </row>
    <row r="228" spans="1:12" ht="24" x14ac:dyDescent="0.25">
      <c r="A228" s="31" t="s">
        <v>571</v>
      </c>
      <c r="B228" s="67">
        <v>39432</v>
      </c>
      <c r="C228" s="57" t="s">
        <v>572</v>
      </c>
      <c r="D228" s="58" t="s">
        <v>49</v>
      </c>
      <c r="E228" s="55">
        <v>2.63</v>
      </c>
      <c r="F228" s="55">
        <v>1.4403999999999999</v>
      </c>
      <c r="G228" s="59">
        <v>1</v>
      </c>
      <c r="H228" s="60">
        <v>125.24278</v>
      </c>
      <c r="I228" s="54" t="s">
        <v>573</v>
      </c>
      <c r="J228" s="54"/>
      <c r="K228" s="54"/>
      <c r="L228" s="64"/>
    </row>
    <row r="229" spans="1:12" ht="36" x14ac:dyDescent="0.25">
      <c r="A229" s="31" t="s">
        <v>574</v>
      </c>
      <c r="B229" s="67">
        <v>39434</v>
      </c>
      <c r="C229" s="57" t="s">
        <v>575</v>
      </c>
      <c r="D229" s="58" t="s">
        <v>59</v>
      </c>
      <c r="E229" s="55">
        <v>3.29</v>
      </c>
      <c r="F229" s="55">
        <v>0.5202</v>
      </c>
      <c r="G229" s="59">
        <v>1</v>
      </c>
      <c r="H229" s="60">
        <v>45.231390000000005</v>
      </c>
      <c r="I229" s="54" t="s">
        <v>576</v>
      </c>
      <c r="J229" s="54"/>
      <c r="K229" s="54"/>
      <c r="L229" s="64"/>
    </row>
    <row r="230" spans="1:12" ht="24" x14ac:dyDescent="0.25">
      <c r="A230" s="31" t="s">
        <v>577</v>
      </c>
      <c r="B230" s="67">
        <v>39435</v>
      </c>
      <c r="C230" s="57" t="s">
        <v>578</v>
      </c>
      <c r="D230" s="58" t="s">
        <v>72</v>
      </c>
      <c r="E230" s="55">
        <v>0.13</v>
      </c>
      <c r="F230" s="55">
        <v>7.9740000000000002</v>
      </c>
      <c r="G230" s="59">
        <v>1</v>
      </c>
      <c r="H230" s="60">
        <v>693.33930000000009</v>
      </c>
      <c r="I230" s="54" t="s">
        <v>579</v>
      </c>
      <c r="J230" s="54"/>
      <c r="K230" s="54"/>
      <c r="L230" s="64"/>
    </row>
    <row r="231" spans="1:12" x14ac:dyDescent="0.25">
      <c r="A231" s="31" t="s">
        <v>580</v>
      </c>
      <c r="B231" s="67">
        <v>40547</v>
      </c>
      <c r="C231" s="57" t="s">
        <v>581</v>
      </c>
      <c r="D231" s="58" t="s">
        <v>496</v>
      </c>
      <c r="E231" s="55">
        <v>35.47</v>
      </c>
      <c r="F231" s="55">
        <v>2.2100000000000002E-2</v>
      </c>
      <c r="G231" s="59">
        <v>1</v>
      </c>
      <c r="H231" s="60">
        <v>1.9215950000000002</v>
      </c>
      <c r="I231" s="54" t="s">
        <v>582</v>
      </c>
      <c r="J231" s="54"/>
      <c r="K231" s="54"/>
      <c r="L231" s="64"/>
    </row>
    <row r="232" spans="1:12" ht="24" x14ac:dyDescent="0.25">
      <c r="A232" s="31" t="s">
        <v>583</v>
      </c>
      <c r="B232" s="67">
        <v>43131</v>
      </c>
      <c r="C232" s="57" t="s">
        <v>584</v>
      </c>
      <c r="D232" s="58" t="s">
        <v>59</v>
      </c>
      <c r="E232" s="55">
        <v>31.25</v>
      </c>
      <c r="F232" s="55">
        <v>7.1099999999999997E-2</v>
      </c>
      <c r="G232" s="59">
        <v>1</v>
      </c>
      <c r="H232" s="60">
        <v>6.1821450000000002</v>
      </c>
      <c r="I232" s="54" t="s">
        <v>585</v>
      </c>
      <c r="J232" s="54"/>
      <c r="K232" s="54"/>
      <c r="L232" s="64"/>
    </row>
    <row r="233" spans="1:12" x14ac:dyDescent="0.25">
      <c r="A233" s="31" t="s">
        <v>586</v>
      </c>
      <c r="B233" s="67">
        <v>88278</v>
      </c>
      <c r="C233" s="57" t="s">
        <v>587</v>
      </c>
      <c r="D233" s="58" t="s">
        <v>42</v>
      </c>
      <c r="E233" s="55">
        <v>19.010000000000002</v>
      </c>
      <c r="F233" s="55">
        <v>0.45660000000000001</v>
      </c>
      <c r="G233" s="59">
        <v>1</v>
      </c>
      <c r="H233" s="60">
        <v>39.701370000000004</v>
      </c>
      <c r="I233" s="54" t="s">
        <v>588</v>
      </c>
      <c r="J233" s="54"/>
      <c r="K233" s="54"/>
      <c r="L233" s="64"/>
    </row>
    <row r="234" spans="1:12" x14ac:dyDescent="0.25">
      <c r="A234" s="31" t="s">
        <v>589</v>
      </c>
      <c r="B234" s="67">
        <v>88316</v>
      </c>
      <c r="C234" s="57" t="s">
        <v>41</v>
      </c>
      <c r="D234" s="58" t="s">
        <v>42</v>
      </c>
      <c r="E234" s="55">
        <v>16.21</v>
      </c>
      <c r="F234" s="55">
        <v>0.45660000000000001</v>
      </c>
      <c r="G234" s="59">
        <v>1</v>
      </c>
      <c r="H234" s="60">
        <v>39.701370000000004</v>
      </c>
      <c r="I234" s="54" t="s">
        <v>588</v>
      </c>
      <c r="J234" s="54"/>
      <c r="K234" s="54"/>
      <c r="L234" s="64"/>
    </row>
    <row r="235" spans="1:12" x14ac:dyDescent="0.25">
      <c r="A235" s="31">
        <v>10</v>
      </c>
      <c r="B235" s="39"/>
      <c r="C235" s="40" t="s">
        <v>590</v>
      </c>
      <c r="D235" s="41"/>
      <c r="E235" s="42"/>
      <c r="F235" s="42"/>
      <c r="G235" s="42"/>
      <c r="H235" s="43"/>
      <c r="I235" s="43"/>
      <c r="J235" s="43"/>
      <c r="K235" s="43"/>
      <c r="L235" s="44"/>
    </row>
    <row r="236" spans="1:12" ht="25.5" x14ac:dyDescent="0.25">
      <c r="A236" s="31" t="s">
        <v>591</v>
      </c>
      <c r="B236" s="32">
        <v>98561</v>
      </c>
      <c r="C236" s="33" t="s">
        <v>592</v>
      </c>
      <c r="D236" s="34" t="s">
        <v>38</v>
      </c>
      <c r="E236" s="35">
        <v>35.883119999999998</v>
      </c>
      <c r="F236" s="36"/>
      <c r="G236" s="36"/>
      <c r="H236" s="47">
        <v>135.19999999999999</v>
      </c>
      <c r="I236" s="35" t="s">
        <v>593</v>
      </c>
      <c r="J236" s="35"/>
      <c r="K236" s="35"/>
      <c r="L236" s="38"/>
    </row>
    <row r="237" spans="1:12" ht="24" x14ac:dyDescent="0.25">
      <c r="A237" s="31" t="s">
        <v>594</v>
      </c>
      <c r="B237" s="67">
        <v>123</v>
      </c>
      <c r="C237" s="57" t="s">
        <v>595</v>
      </c>
      <c r="D237" s="58" t="s">
        <v>98</v>
      </c>
      <c r="E237" s="55">
        <v>5.26</v>
      </c>
      <c r="F237" s="55">
        <v>0.38700000000000001</v>
      </c>
      <c r="G237" s="59">
        <v>1</v>
      </c>
      <c r="H237" s="60">
        <v>52.322399999999995</v>
      </c>
      <c r="I237" s="54" t="s">
        <v>596</v>
      </c>
      <c r="J237" s="54"/>
      <c r="K237" s="54"/>
      <c r="L237" s="56"/>
    </row>
    <row r="238" spans="1:12" ht="36" x14ac:dyDescent="0.25">
      <c r="A238" s="31" t="s">
        <v>597</v>
      </c>
      <c r="B238" s="67">
        <v>87286</v>
      </c>
      <c r="C238" s="57" t="s">
        <v>598</v>
      </c>
      <c r="D238" s="58" t="s">
        <v>68</v>
      </c>
      <c r="E238" s="55">
        <v>463.99</v>
      </c>
      <c r="F238" s="55">
        <v>2.5000000000000001E-2</v>
      </c>
      <c r="G238" s="59">
        <v>1</v>
      </c>
      <c r="H238" s="60">
        <v>3.38</v>
      </c>
      <c r="I238" s="54" t="s">
        <v>599</v>
      </c>
      <c r="J238" s="54"/>
      <c r="K238" s="54"/>
      <c r="L238" s="56"/>
    </row>
    <row r="239" spans="1:12" x14ac:dyDescent="0.25">
      <c r="A239" s="31" t="s">
        <v>600</v>
      </c>
      <c r="B239" s="67">
        <v>88309</v>
      </c>
      <c r="C239" s="57" t="s">
        <v>226</v>
      </c>
      <c r="D239" s="58" t="s">
        <v>42</v>
      </c>
      <c r="E239" s="55">
        <v>22.37</v>
      </c>
      <c r="F239" s="55">
        <v>0.86699999999999999</v>
      </c>
      <c r="G239" s="59">
        <v>1</v>
      </c>
      <c r="H239" s="60">
        <v>117.21839999999999</v>
      </c>
      <c r="I239" s="54" t="s">
        <v>601</v>
      </c>
      <c r="J239" s="54"/>
      <c r="K239" s="54"/>
      <c r="L239" s="56"/>
    </row>
    <row r="240" spans="1:12" x14ac:dyDescent="0.25">
      <c r="A240" s="31" t="s">
        <v>602</v>
      </c>
      <c r="B240" s="67">
        <v>88316</v>
      </c>
      <c r="C240" s="57" t="s">
        <v>41</v>
      </c>
      <c r="D240" s="58" t="s">
        <v>42</v>
      </c>
      <c r="E240" s="55">
        <v>16.21</v>
      </c>
      <c r="F240" s="55">
        <v>0.17599999999999999</v>
      </c>
      <c r="G240" s="59">
        <v>1</v>
      </c>
      <c r="H240" s="60">
        <v>23.795199999999998</v>
      </c>
      <c r="I240" s="54" t="s">
        <v>603</v>
      </c>
      <c r="J240" s="54"/>
      <c r="K240" s="54"/>
      <c r="L240" s="56"/>
    </row>
    <row r="241" spans="1:12" x14ac:dyDescent="0.25">
      <c r="A241" s="31">
        <v>11</v>
      </c>
      <c r="B241" s="65"/>
      <c r="C241" s="40" t="s">
        <v>604</v>
      </c>
      <c r="D241" s="41"/>
      <c r="E241" s="42"/>
      <c r="F241" s="42"/>
      <c r="G241" s="42"/>
      <c r="H241" s="43"/>
      <c r="I241" s="43"/>
      <c r="J241" s="43"/>
      <c r="K241" s="43"/>
      <c r="L241" s="44"/>
    </row>
    <row r="242" spans="1:12" ht="51" x14ac:dyDescent="0.25">
      <c r="A242" s="31" t="s">
        <v>605</v>
      </c>
      <c r="B242" s="80">
        <v>92580</v>
      </c>
      <c r="C242" s="33" t="s">
        <v>606</v>
      </c>
      <c r="D242" s="34" t="s">
        <v>38</v>
      </c>
      <c r="E242" s="35">
        <v>50.924782000000008</v>
      </c>
      <c r="F242" s="36"/>
      <c r="G242" s="36"/>
      <c r="H242" s="77" t="e">
        <f>[2]Cobertura!#REF!</f>
        <v>#REF!</v>
      </c>
      <c r="I242" s="35" t="s">
        <v>607</v>
      </c>
      <c r="J242" s="35"/>
      <c r="K242" s="35"/>
      <c r="L242" s="38"/>
    </row>
    <row r="243" spans="1:12" ht="25.5" x14ac:dyDescent="0.25">
      <c r="A243" s="31" t="s">
        <v>608</v>
      </c>
      <c r="B243" s="67">
        <v>40549</v>
      </c>
      <c r="C243" s="57" t="s">
        <v>609</v>
      </c>
      <c r="D243" s="58" t="s">
        <v>496</v>
      </c>
      <c r="E243" s="55">
        <v>481.5</v>
      </c>
      <c r="F243" s="55">
        <v>7.0000000000000001E-3</v>
      </c>
      <c r="G243" s="59">
        <v>2</v>
      </c>
      <c r="H243" s="79">
        <v>2.2364275938303675</v>
      </c>
      <c r="I243" s="54" t="s">
        <v>610</v>
      </c>
      <c r="J243" s="69"/>
      <c r="K243" s="69"/>
      <c r="L243" s="70"/>
    </row>
    <row r="244" spans="1:12" ht="25.5" x14ac:dyDescent="0.25">
      <c r="A244" s="31" t="s">
        <v>611</v>
      </c>
      <c r="B244" s="67">
        <v>43083</v>
      </c>
      <c r="C244" s="57" t="s">
        <v>612</v>
      </c>
      <c r="D244" s="58" t="s">
        <v>59</v>
      </c>
      <c r="E244" s="55">
        <v>9.57</v>
      </c>
      <c r="F244" s="55">
        <v>4.3330000000000002</v>
      </c>
      <c r="G244" s="59">
        <v>1</v>
      </c>
      <c r="H244" s="79">
        <v>1384.3486805809976</v>
      </c>
      <c r="I244" s="54" t="s">
        <v>613</v>
      </c>
      <c r="J244" s="69"/>
      <c r="K244" s="69"/>
      <c r="L244" s="70"/>
    </row>
    <row r="245" spans="1:12" ht="25.5" x14ac:dyDescent="0.25">
      <c r="A245" s="31" t="s">
        <v>614</v>
      </c>
      <c r="B245" s="67">
        <v>88278</v>
      </c>
      <c r="C245" s="57" t="s">
        <v>587</v>
      </c>
      <c r="D245" s="58" t="s">
        <v>42</v>
      </c>
      <c r="E245" s="55">
        <v>19.010000000000002</v>
      </c>
      <c r="F245" s="55">
        <v>0.21299999999999999</v>
      </c>
      <c r="G245" s="59">
        <v>1</v>
      </c>
      <c r="H245" s="79">
        <v>68.051296783695463</v>
      </c>
      <c r="I245" s="54" t="s">
        <v>615</v>
      </c>
      <c r="J245" s="69"/>
      <c r="K245" s="69"/>
      <c r="L245" s="70"/>
    </row>
    <row r="246" spans="1:12" ht="25.5" x14ac:dyDescent="0.25">
      <c r="A246" s="31" t="s">
        <v>616</v>
      </c>
      <c r="B246" s="67">
        <v>88316</v>
      </c>
      <c r="C246" s="57" t="s">
        <v>41</v>
      </c>
      <c r="D246" s="58" t="s">
        <v>42</v>
      </c>
      <c r="E246" s="55">
        <v>16.21</v>
      </c>
      <c r="F246" s="55">
        <v>0.106</v>
      </c>
      <c r="G246" s="59">
        <v>1</v>
      </c>
      <c r="H246" s="79">
        <v>33.865903563716991</v>
      </c>
      <c r="I246" s="54" t="s">
        <v>617</v>
      </c>
      <c r="J246" s="69"/>
      <c r="K246" s="69"/>
      <c r="L246" s="70"/>
    </row>
    <row r="247" spans="1:12" ht="25.5" x14ac:dyDescent="0.25">
      <c r="A247" s="31" t="s">
        <v>618</v>
      </c>
      <c r="B247" s="67">
        <v>93281</v>
      </c>
      <c r="C247" s="57" t="s">
        <v>619</v>
      </c>
      <c r="D247" s="58" t="s">
        <v>110</v>
      </c>
      <c r="E247" s="55">
        <v>20.350000000000001</v>
      </c>
      <c r="F247" s="55">
        <v>6.7999999999999996E-3</v>
      </c>
      <c r="G247" s="59">
        <v>1</v>
      </c>
      <c r="H247" s="79">
        <v>2.172529662578071</v>
      </c>
      <c r="I247" s="54" t="s">
        <v>620</v>
      </c>
      <c r="J247" s="69"/>
      <c r="K247" s="69"/>
      <c r="L247" s="70"/>
    </row>
    <row r="248" spans="1:12" ht="25.5" x14ac:dyDescent="0.25">
      <c r="A248" s="31" t="s">
        <v>621</v>
      </c>
      <c r="B248" s="67">
        <v>93282</v>
      </c>
      <c r="C248" s="57" t="s">
        <v>622</v>
      </c>
      <c r="D248" s="58" t="s">
        <v>114</v>
      </c>
      <c r="E248" s="55">
        <v>19.329999999999998</v>
      </c>
      <c r="F248" s="55">
        <v>9.4000000000000004E-3</v>
      </c>
      <c r="G248" s="59">
        <v>1</v>
      </c>
      <c r="H248" s="79">
        <v>3.0032027688579221</v>
      </c>
      <c r="I248" s="54" t="s">
        <v>623</v>
      </c>
      <c r="J248" s="69"/>
      <c r="K248" s="69"/>
      <c r="L248" s="70"/>
    </row>
    <row r="249" spans="1:12" ht="38.25" x14ac:dyDescent="0.25">
      <c r="A249" s="31" t="s">
        <v>624</v>
      </c>
      <c r="B249" s="80">
        <v>94213</v>
      </c>
      <c r="C249" s="33" t="s">
        <v>625</v>
      </c>
      <c r="D249" s="34" t="s">
        <v>38</v>
      </c>
      <c r="E249" s="35">
        <v>72.569404000000006</v>
      </c>
      <c r="F249" s="81"/>
      <c r="G249" s="81"/>
      <c r="H249" s="77" t="e">
        <f>[2]Cobertura!#REF!</f>
        <v>#REF!</v>
      </c>
      <c r="I249" s="35" t="s">
        <v>607</v>
      </c>
      <c r="J249" s="35"/>
      <c r="K249" s="35"/>
      <c r="L249" s="38"/>
    </row>
    <row r="250" spans="1:12" ht="38.25" x14ac:dyDescent="0.25">
      <c r="A250" s="31" t="s">
        <v>626</v>
      </c>
      <c r="B250" s="67">
        <v>7243</v>
      </c>
      <c r="C250" s="57" t="s">
        <v>627</v>
      </c>
      <c r="D250" s="58" t="s">
        <v>38</v>
      </c>
      <c r="E250" s="55">
        <v>51.1</v>
      </c>
      <c r="F250" s="55">
        <v>1.1659999999999999</v>
      </c>
      <c r="G250" s="59">
        <v>1</v>
      </c>
      <c r="H250" s="79">
        <v>372.52493920088688</v>
      </c>
      <c r="I250" s="54" t="s">
        <v>628</v>
      </c>
      <c r="J250" s="69"/>
      <c r="K250" s="69"/>
      <c r="L250" s="70"/>
    </row>
    <row r="251" spans="1:12" ht="36" x14ac:dyDescent="0.25">
      <c r="A251" s="31" t="s">
        <v>629</v>
      </c>
      <c r="B251" s="67">
        <v>11029</v>
      </c>
      <c r="C251" s="57" t="s">
        <v>630</v>
      </c>
      <c r="D251" s="58" t="s">
        <v>631</v>
      </c>
      <c r="E251" s="55">
        <v>2.2599999999999998</v>
      </c>
      <c r="F251" s="55">
        <v>4.1500000000000004</v>
      </c>
      <c r="G251" s="59">
        <v>1</v>
      </c>
      <c r="H251" s="79">
        <v>1325.8820734851465</v>
      </c>
      <c r="I251" s="54" t="s">
        <v>632</v>
      </c>
      <c r="J251" s="69"/>
      <c r="K251" s="69"/>
      <c r="L251" s="70"/>
    </row>
    <row r="252" spans="1:12" ht="25.5" x14ac:dyDescent="0.25">
      <c r="A252" s="31" t="s">
        <v>633</v>
      </c>
      <c r="B252" s="67">
        <v>88316</v>
      </c>
      <c r="C252" s="57" t="s">
        <v>41</v>
      </c>
      <c r="D252" s="58" t="s">
        <v>42</v>
      </c>
      <c r="E252" s="55">
        <v>16.21</v>
      </c>
      <c r="F252" s="55">
        <v>9.7000000000000003E-2</v>
      </c>
      <c r="G252" s="59">
        <v>1</v>
      </c>
      <c r="H252" s="79">
        <v>30.990496657363664</v>
      </c>
      <c r="I252" s="54" t="s">
        <v>634</v>
      </c>
      <c r="J252" s="69"/>
      <c r="K252" s="69"/>
      <c r="L252" s="70"/>
    </row>
    <row r="253" spans="1:12" ht="25.5" x14ac:dyDescent="0.25">
      <c r="A253" s="31" t="s">
        <v>635</v>
      </c>
      <c r="B253" s="67">
        <v>88323</v>
      </c>
      <c r="C253" s="57" t="s">
        <v>636</v>
      </c>
      <c r="D253" s="58" t="s">
        <v>42</v>
      </c>
      <c r="E253" s="55">
        <v>21.89</v>
      </c>
      <c r="F253" s="55">
        <v>9.0999999999999998E-2</v>
      </c>
      <c r="G253" s="59">
        <v>1</v>
      </c>
      <c r="H253" s="79">
        <v>29.073558719794775</v>
      </c>
      <c r="I253" s="54" t="s">
        <v>637</v>
      </c>
      <c r="J253" s="69"/>
      <c r="K253" s="69"/>
      <c r="L253" s="70"/>
    </row>
    <row r="254" spans="1:12" ht="25.5" x14ac:dyDescent="0.25">
      <c r="A254" s="31" t="s">
        <v>638</v>
      </c>
      <c r="B254" s="67">
        <v>93281</v>
      </c>
      <c r="C254" s="57" t="s">
        <v>619</v>
      </c>
      <c r="D254" s="58" t="s">
        <v>110</v>
      </c>
      <c r="E254" s="55">
        <v>20.350000000000001</v>
      </c>
      <c r="F254" s="55">
        <v>8.9999999999999998E-4</v>
      </c>
      <c r="G254" s="59">
        <v>1</v>
      </c>
      <c r="H254" s="79">
        <v>0.28754069063533294</v>
      </c>
      <c r="I254" s="54" t="s">
        <v>639</v>
      </c>
      <c r="J254" s="69"/>
      <c r="K254" s="69"/>
      <c r="L254" s="70"/>
    </row>
    <row r="255" spans="1:12" ht="25.5" x14ac:dyDescent="0.25">
      <c r="A255" s="31" t="s">
        <v>640</v>
      </c>
      <c r="B255" s="67">
        <v>93282</v>
      </c>
      <c r="C255" s="57" t="s">
        <v>622</v>
      </c>
      <c r="D255" s="58" t="s">
        <v>114</v>
      </c>
      <c r="E255" s="55">
        <v>19.329999999999998</v>
      </c>
      <c r="F255" s="55">
        <v>1.2999999999999999E-3</v>
      </c>
      <c r="G255" s="59">
        <v>1</v>
      </c>
      <c r="H255" s="79">
        <v>0.41533655313992535</v>
      </c>
      <c r="I255" s="54" t="s">
        <v>641</v>
      </c>
      <c r="J255" s="69"/>
      <c r="K255" s="69"/>
      <c r="L255" s="70"/>
    </row>
    <row r="256" spans="1:12" ht="25.5" x14ac:dyDescent="0.25">
      <c r="A256" s="31" t="s">
        <v>642</v>
      </c>
      <c r="B256" s="80">
        <v>94231</v>
      </c>
      <c r="C256" s="33" t="s">
        <v>643</v>
      </c>
      <c r="D256" s="34" t="s">
        <v>49</v>
      </c>
      <c r="E256" s="35">
        <v>63.615172999999999</v>
      </c>
      <c r="F256" s="36"/>
      <c r="G256" s="36"/>
      <c r="H256" s="47">
        <v>110.5</v>
      </c>
      <c r="I256" s="35" t="s">
        <v>644</v>
      </c>
      <c r="J256" s="35"/>
      <c r="K256" s="35"/>
      <c r="L256" s="38"/>
    </row>
    <row r="257" spans="1:12" ht="24" x14ac:dyDescent="0.25">
      <c r="A257" s="31" t="s">
        <v>645</v>
      </c>
      <c r="B257" s="67">
        <v>142</v>
      </c>
      <c r="C257" s="57" t="s">
        <v>646</v>
      </c>
      <c r="D257" s="58" t="s">
        <v>647</v>
      </c>
      <c r="E257" s="55">
        <v>25.22</v>
      </c>
      <c r="F257" s="55">
        <v>0.19800000000000001</v>
      </c>
      <c r="G257" s="59">
        <v>1</v>
      </c>
      <c r="H257" s="60">
        <v>21.879000000000001</v>
      </c>
      <c r="I257" s="54" t="s">
        <v>648</v>
      </c>
      <c r="J257" s="54"/>
      <c r="K257" s="54"/>
      <c r="L257" s="56"/>
    </row>
    <row r="258" spans="1:12" x14ac:dyDescent="0.25">
      <c r="A258" s="31" t="s">
        <v>649</v>
      </c>
      <c r="B258" s="67">
        <v>5061</v>
      </c>
      <c r="C258" s="57" t="s">
        <v>650</v>
      </c>
      <c r="D258" s="58" t="s">
        <v>59</v>
      </c>
      <c r="E258" s="55">
        <v>20.3</v>
      </c>
      <c r="F258" s="55">
        <v>6.0000000000000001E-3</v>
      </c>
      <c r="G258" s="59">
        <v>1</v>
      </c>
      <c r="H258" s="60">
        <v>0.66300000000000003</v>
      </c>
      <c r="I258" s="54" t="s">
        <v>651</v>
      </c>
      <c r="J258" s="54"/>
      <c r="K258" s="54"/>
      <c r="L258" s="56"/>
    </row>
    <row r="259" spans="1:12" ht="24" x14ac:dyDescent="0.25">
      <c r="A259" s="31" t="s">
        <v>652</v>
      </c>
      <c r="B259" s="67">
        <v>5104</v>
      </c>
      <c r="C259" s="57" t="s">
        <v>653</v>
      </c>
      <c r="D259" s="58" t="s">
        <v>59</v>
      </c>
      <c r="E259" s="55">
        <v>100.92</v>
      </c>
      <c r="F259" s="55">
        <v>1.1999999999999999E-3</v>
      </c>
      <c r="G259" s="59">
        <v>1</v>
      </c>
      <c r="H259" s="60">
        <v>0.1326</v>
      </c>
      <c r="I259" s="54" t="s">
        <v>654</v>
      </c>
      <c r="J259" s="54"/>
      <c r="K259" s="54"/>
      <c r="L259" s="56"/>
    </row>
    <row r="260" spans="1:12" x14ac:dyDescent="0.25">
      <c r="A260" s="31" t="s">
        <v>655</v>
      </c>
      <c r="B260" s="67">
        <v>13388</v>
      </c>
      <c r="C260" s="57" t="s">
        <v>656</v>
      </c>
      <c r="D260" s="58" t="s">
        <v>59</v>
      </c>
      <c r="E260" s="55">
        <v>298.56</v>
      </c>
      <c r="F260" s="55">
        <v>4.4999999999999998E-2</v>
      </c>
      <c r="G260" s="59">
        <v>1</v>
      </c>
      <c r="H260" s="60">
        <v>4.9725000000000001</v>
      </c>
      <c r="I260" s="54" t="s">
        <v>657</v>
      </c>
      <c r="J260" s="54"/>
      <c r="K260" s="54"/>
      <c r="L260" s="56"/>
    </row>
    <row r="261" spans="1:12" ht="24" x14ac:dyDescent="0.25">
      <c r="A261" s="31" t="s">
        <v>658</v>
      </c>
      <c r="B261" s="67">
        <v>40873</v>
      </c>
      <c r="C261" s="57" t="s">
        <v>659</v>
      </c>
      <c r="D261" s="58" t="s">
        <v>49</v>
      </c>
      <c r="E261" s="55">
        <v>36.68</v>
      </c>
      <c r="F261" s="55">
        <v>1.05</v>
      </c>
      <c r="G261" s="59">
        <v>1</v>
      </c>
      <c r="H261" s="60">
        <v>116.02500000000001</v>
      </c>
      <c r="I261" s="54" t="s">
        <v>660</v>
      </c>
      <c r="J261" s="54"/>
      <c r="K261" s="54"/>
      <c r="L261" s="56"/>
    </row>
    <row r="262" spans="1:12" x14ac:dyDescent="0.25">
      <c r="A262" s="31" t="s">
        <v>661</v>
      </c>
      <c r="B262" s="67">
        <v>88316</v>
      </c>
      <c r="C262" s="57" t="s">
        <v>41</v>
      </c>
      <c r="D262" s="58" t="s">
        <v>42</v>
      </c>
      <c r="E262" s="55">
        <v>16.21</v>
      </c>
      <c r="F262" s="55">
        <v>0.20699999999999999</v>
      </c>
      <c r="G262" s="59">
        <v>1</v>
      </c>
      <c r="H262" s="60">
        <v>22.8735</v>
      </c>
      <c r="I262" s="54" t="s">
        <v>662</v>
      </c>
      <c r="J262" s="54"/>
      <c r="K262" s="54"/>
      <c r="L262" s="56"/>
    </row>
    <row r="263" spans="1:12" x14ac:dyDescent="0.25">
      <c r="A263" s="31" t="s">
        <v>663</v>
      </c>
      <c r="B263" s="67">
        <v>88323</v>
      </c>
      <c r="C263" s="57" t="s">
        <v>636</v>
      </c>
      <c r="D263" s="58" t="s">
        <v>42</v>
      </c>
      <c r="E263" s="55">
        <v>21.89</v>
      </c>
      <c r="F263" s="55">
        <v>0.112</v>
      </c>
      <c r="G263" s="59">
        <v>1</v>
      </c>
      <c r="H263" s="60">
        <v>12.375999999999999</v>
      </c>
      <c r="I263" s="54" t="s">
        <v>664</v>
      </c>
      <c r="J263" s="54"/>
      <c r="K263" s="54"/>
      <c r="L263" s="56"/>
    </row>
    <row r="264" spans="1:12" ht="24" x14ac:dyDescent="0.25">
      <c r="A264" s="31" t="s">
        <v>665</v>
      </c>
      <c r="B264" s="67">
        <v>93281</v>
      </c>
      <c r="C264" s="57" t="s">
        <v>619</v>
      </c>
      <c r="D264" s="58" t="s">
        <v>110</v>
      </c>
      <c r="E264" s="55">
        <v>20.350000000000001</v>
      </c>
      <c r="F264" s="55">
        <v>1.32E-2</v>
      </c>
      <c r="G264" s="59">
        <v>1</v>
      </c>
      <c r="H264" s="60">
        <v>1.4585999999999999</v>
      </c>
      <c r="I264" s="54" t="s">
        <v>666</v>
      </c>
      <c r="J264" s="54"/>
      <c r="K264" s="54"/>
      <c r="L264" s="56"/>
    </row>
    <row r="265" spans="1:12" ht="24" x14ac:dyDescent="0.25">
      <c r="A265" s="31" t="s">
        <v>667</v>
      </c>
      <c r="B265" s="67">
        <v>93282</v>
      </c>
      <c r="C265" s="57" t="s">
        <v>622</v>
      </c>
      <c r="D265" s="58" t="s">
        <v>114</v>
      </c>
      <c r="E265" s="55">
        <v>19.329999999999998</v>
      </c>
      <c r="F265" s="55">
        <v>1.83E-2</v>
      </c>
      <c r="G265" s="59">
        <v>1</v>
      </c>
      <c r="H265" s="60">
        <v>2.0221499999999999</v>
      </c>
      <c r="I265" s="54" t="s">
        <v>668</v>
      </c>
      <c r="J265" s="54"/>
      <c r="K265" s="54"/>
      <c r="L265" s="56"/>
    </row>
    <row r="266" spans="1:12" ht="38.25" x14ac:dyDescent="0.25">
      <c r="A266" s="31" t="s">
        <v>669</v>
      </c>
      <c r="B266" s="80">
        <v>94229</v>
      </c>
      <c r="C266" s="33" t="s">
        <v>670</v>
      </c>
      <c r="D266" s="34" t="s">
        <v>49</v>
      </c>
      <c r="E266" s="35">
        <v>81.485227000000009</v>
      </c>
      <c r="F266" s="36"/>
      <c r="G266" s="36"/>
      <c r="H266" s="47">
        <v>31.36</v>
      </c>
      <c r="I266" s="35" t="s">
        <v>671</v>
      </c>
      <c r="J266" s="35"/>
      <c r="K266" s="35"/>
      <c r="L266" s="38"/>
    </row>
    <row r="267" spans="1:12" ht="24" x14ac:dyDescent="0.25">
      <c r="A267" s="31" t="s">
        <v>672</v>
      </c>
      <c r="B267" s="67">
        <v>142</v>
      </c>
      <c r="C267" s="57" t="s">
        <v>646</v>
      </c>
      <c r="D267" s="58" t="s">
        <v>647</v>
      </c>
      <c r="E267" s="55">
        <v>25.22</v>
      </c>
      <c r="F267" s="55">
        <v>0.161</v>
      </c>
      <c r="G267" s="59">
        <v>1</v>
      </c>
      <c r="H267" s="60">
        <v>5.0489600000000001</v>
      </c>
      <c r="I267" s="54" t="s">
        <v>673</v>
      </c>
      <c r="J267" s="54"/>
      <c r="K267" s="54"/>
      <c r="L267" s="56"/>
    </row>
    <row r="268" spans="1:12" x14ac:dyDescent="0.25">
      <c r="A268" s="31" t="s">
        <v>674</v>
      </c>
      <c r="B268" s="67">
        <v>5061</v>
      </c>
      <c r="C268" s="57" t="s">
        <v>650</v>
      </c>
      <c r="D268" s="58" t="s">
        <v>59</v>
      </c>
      <c r="E268" s="55">
        <v>20.3</v>
      </c>
      <c r="F268" s="55">
        <v>2.5000000000000001E-2</v>
      </c>
      <c r="G268" s="59">
        <v>1</v>
      </c>
      <c r="H268" s="60">
        <v>0.78400000000000003</v>
      </c>
      <c r="I268" s="54" t="s">
        <v>675</v>
      </c>
      <c r="J268" s="54"/>
      <c r="K268" s="54"/>
      <c r="L268" s="56"/>
    </row>
    <row r="269" spans="1:12" ht="24" x14ac:dyDescent="0.25">
      <c r="A269" s="31" t="s">
        <v>676</v>
      </c>
      <c r="B269" s="67">
        <v>5104</v>
      </c>
      <c r="C269" s="57" t="s">
        <v>653</v>
      </c>
      <c r="D269" s="58" t="s">
        <v>59</v>
      </c>
      <c r="E269" s="55">
        <v>100.92</v>
      </c>
      <c r="F269" s="55">
        <v>4.8999999999999998E-3</v>
      </c>
      <c r="G269" s="59">
        <v>1</v>
      </c>
      <c r="H269" s="60">
        <v>0.153664</v>
      </c>
      <c r="I269" s="54" t="s">
        <v>677</v>
      </c>
      <c r="J269" s="54"/>
      <c r="K269" s="54"/>
      <c r="L269" s="56"/>
    </row>
    <row r="270" spans="1:12" x14ac:dyDescent="0.25">
      <c r="A270" s="31" t="s">
        <v>678</v>
      </c>
      <c r="B270" s="67">
        <v>13388</v>
      </c>
      <c r="C270" s="57" t="s">
        <v>656</v>
      </c>
      <c r="D270" s="58" t="s">
        <v>59</v>
      </c>
      <c r="E270" s="55">
        <v>298.56</v>
      </c>
      <c r="F270" s="55">
        <v>0.18</v>
      </c>
      <c r="G270" s="59">
        <v>1</v>
      </c>
      <c r="H270" s="60">
        <v>5.6448</v>
      </c>
      <c r="I270" s="54" t="s">
        <v>679</v>
      </c>
      <c r="J270" s="54"/>
      <c r="K270" s="54"/>
      <c r="L270" s="56"/>
    </row>
    <row r="271" spans="1:12" x14ac:dyDescent="0.25">
      <c r="A271" s="31" t="s">
        <v>680</v>
      </c>
      <c r="B271" s="67">
        <v>40783</v>
      </c>
      <c r="C271" s="57" t="s">
        <v>681</v>
      </c>
      <c r="D271" s="58" t="s">
        <v>49</v>
      </c>
      <c r="E271" s="55">
        <v>66.099999999999994</v>
      </c>
      <c r="F271" s="55" t="s">
        <v>682</v>
      </c>
      <c r="G271" s="59">
        <v>1</v>
      </c>
      <c r="H271" s="60">
        <v>0</v>
      </c>
      <c r="I271" s="54" t="s">
        <v>683</v>
      </c>
      <c r="J271" s="54"/>
      <c r="K271" s="54"/>
      <c r="L271" s="56"/>
    </row>
    <row r="272" spans="1:12" x14ac:dyDescent="0.25">
      <c r="A272" s="31" t="s">
        <v>684</v>
      </c>
      <c r="B272" s="67">
        <v>88316</v>
      </c>
      <c r="C272" s="57" t="s">
        <v>41</v>
      </c>
      <c r="D272" s="58" t="s">
        <v>42</v>
      </c>
      <c r="E272" s="55">
        <v>16.21</v>
      </c>
      <c r="F272" s="55">
        <v>0.63300000000000001</v>
      </c>
      <c r="G272" s="59">
        <v>1</v>
      </c>
      <c r="H272" s="60">
        <v>19.85088</v>
      </c>
      <c r="I272" s="54" t="s">
        <v>685</v>
      </c>
      <c r="J272" s="54"/>
      <c r="K272" s="54"/>
      <c r="L272" s="56"/>
    </row>
    <row r="273" spans="1:12" x14ac:dyDescent="0.25">
      <c r="A273" s="31" t="s">
        <v>686</v>
      </c>
      <c r="B273" s="67">
        <v>88323</v>
      </c>
      <c r="C273" s="57" t="s">
        <v>636</v>
      </c>
      <c r="D273" s="58" t="s">
        <v>42</v>
      </c>
      <c r="E273" s="55">
        <v>21.89</v>
      </c>
      <c r="F273" s="55">
        <v>0.53900000000000003</v>
      </c>
      <c r="G273" s="59">
        <v>1</v>
      </c>
      <c r="H273" s="60">
        <v>16.903040000000001</v>
      </c>
      <c r="I273" s="54" t="s">
        <v>687</v>
      </c>
      <c r="J273" s="54"/>
      <c r="K273" s="54"/>
      <c r="L273" s="56"/>
    </row>
    <row r="274" spans="1:12" ht="24" x14ac:dyDescent="0.25">
      <c r="A274" s="31" t="s">
        <v>688</v>
      </c>
      <c r="B274" s="67">
        <v>93281</v>
      </c>
      <c r="C274" s="57" t="s">
        <v>619</v>
      </c>
      <c r="D274" s="58" t="s">
        <v>110</v>
      </c>
      <c r="E274" s="55">
        <v>20.350000000000001</v>
      </c>
      <c r="F274" s="55">
        <v>1.32E-2</v>
      </c>
      <c r="G274" s="59">
        <v>1</v>
      </c>
      <c r="H274" s="60">
        <v>0.41395199999999999</v>
      </c>
      <c r="I274" s="54" t="s">
        <v>689</v>
      </c>
      <c r="J274" s="54"/>
      <c r="K274" s="54"/>
      <c r="L274" s="56"/>
    </row>
    <row r="275" spans="1:12" ht="24" x14ac:dyDescent="0.25">
      <c r="A275" s="31" t="s">
        <v>690</v>
      </c>
      <c r="B275" s="67">
        <v>93282</v>
      </c>
      <c r="C275" s="57" t="s">
        <v>622</v>
      </c>
      <c r="D275" s="58" t="s">
        <v>114</v>
      </c>
      <c r="E275" s="55">
        <v>19.329999999999998</v>
      </c>
      <c r="F275" s="55">
        <v>1.83E-2</v>
      </c>
      <c r="G275" s="59">
        <v>1</v>
      </c>
      <c r="H275" s="60">
        <v>0.57388799999999995</v>
      </c>
      <c r="I275" s="54" t="s">
        <v>691</v>
      </c>
      <c r="J275" s="54"/>
      <c r="K275" s="54"/>
      <c r="L275" s="56"/>
    </row>
    <row r="276" spans="1:12" x14ac:dyDescent="0.25">
      <c r="A276" s="31">
        <v>12</v>
      </c>
      <c r="B276" s="65"/>
      <c r="C276" s="82" t="s">
        <v>692</v>
      </c>
      <c r="D276" s="83"/>
      <c r="E276" s="84"/>
      <c r="F276" s="84"/>
      <c r="G276" s="84"/>
      <c r="H276" s="84"/>
      <c r="I276" s="84"/>
      <c r="J276" s="85"/>
      <c r="K276" s="85"/>
      <c r="L276" s="44"/>
    </row>
    <row r="277" spans="1:12" ht="38.25" x14ac:dyDescent="0.25">
      <c r="A277" s="31" t="s">
        <v>693</v>
      </c>
      <c r="B277" s="32">
        <v>101881</v>
      </c>
      <c r="C277" s="33" t="s">
        <v>694</v>
      </c>
      <c r="D277" s="34" t="s">
        <v>72</v>
      </c>
      <c r="E277" s="35">
        <v>1248.2251269999999</v>
      </c>
      <c r="F277" s="36"/>
      <c r="G277" s="36"/>
      <c r="H277" s="47">
        <v>1</v>
      </c>
      <c r="I277" s="35" t="s">
        <v>73</v>
      </c>
      <c r="J277" s="35"/>
      <c r="K277" s="35"/>
      <c r="L277" s="63"/>
    </row>
    <row r="278" spans="1:12" ht="24" x14ac:dyDescent="0.25">
      <c r="A278" s="31" t="s">
        <v>695</v>
      </c>
      <c r="B278" s="67">
        <v>12042</v>
      </c>
      <c r="C278" s="57" t="s">
        <v>696</v>
      </c>
      <c r="D278" s="58" t="s">
        <v>72</v>
      </c>
      <c r="E278" s="55">
        <v>1211.74</v>
      </c>
      <c r="F278" s="55">
        <v>1</v>
      </c>
      <c r="G278" s="59">
        <v>1</v>
      </c>
      <c r="H278" s="60">
        <v>1</v>
      </c>
      <c r="I278" s="54" t="s">
        <v>73</v>
      </c>
      <c r="J278" s="54"/>
      <c r="K278" s="54"/>
      <c r="L278" s="64"/>
    </row>
    <row r="279" spans="1:12" ht="36" x14ac:dyDescent="0.25">
      <c r="A279" s="31" t="s">
        <v>697</v>
      </c>
      <c r="B279" s="67">
        <v>87367</v>
      </c>
      <c r="C279" s="57" t="s">
        <v>698</v>
      </c>
      <c r="D279" s="58" t="s">
        <v>68</v>
      </c>
      <c r="E279" s="55">
        <v>550.27</v>
      </c>
      <c r="F279" s="55">
        <v>1.89E-2</v>
      </c>
      <c r="G279" s="59">
        <v>1</v>
      </c>
      <c r="H279" s="60">
        <v>1.89E-2</v>
      </c>
      <c r="I279" s="54" t="s">
        <v>699</v>
      </c>
      <c r="J279" s="54"/>
      <c r="K279" s="54"/>
      <c r="L279" s="64"/>
    </row>
    <row r="280" spans="1:12" x14ac:dyDescent="0.25">
      <c r="A280" s="31" t="s">
        <v>700</v>
      </c>
      <c r="B280" s="67">
        <v>88247</v>
      </c>
      <c r="C280" s="57" t="s">
        <v>701</v>
      </c>
      <c r="D280" s="58" t="s">
        <v>42</v>
      </c>
      <c r="E280" s="55">
        <v>18.25</v>
      </c>
      <c r="F280" s="55">
        <v>0.63839999999999997</v>
      </c>
      <c r="G280" s="59">
        <v>1</v>
      </c>
      <c r="H280" s="60">
        <v>0.63839999999999997</v>
      </c>
      <c r="I280" s="54" t="s">
        <v>702</v>
      </c>
      <c r="J280" s="54"/>
      <c r="K280" s="54"/>
      <c r="L280" s="64"/>
    </row>
    <row r="281" spans="1:12" x14ac:dyDescent="0.25">
      <c r="A281" s="31" t="s">
        <v>703</v>
      </c>
      <c r="B281" s="67">
        <v>88264</v>
      </c>
      <c r="C281" s="57" t="s">
        <v>704</v>
      </c>
      <c r="D281" s="58" t="s">
        <v>42</v>
      </c>
      <c r="E281" s="55">
        <v>22.61</v>
      </c>
      <c r="F281" s="55">
        <v>0.63839999999999997</v>
      </c>
      <c r="G281" s="59">
        <v>1</v>
      </c>
      <c r="H281" s="60">
        <v>0.63839999999999997</v>
      </c>
      <c r="I281" s="54" t="s">
        <v>702</v>
      </c>
      <c r="J281" s="54"/>
      <c r="K281" s="54"/>
      <c r="L281" s="64"/>
    </row>
    <row r="282" spans="1:12" ht="25.5" x14ac:dyDescent="0.25">
      <c r="A282" s="31" t="s">
        <v>705</v>
      </c>
      <c r="B282" s="32">
        <v>93662</v>
      </c>
      <c r="C282" s="33" t="s">
        <v>706</v>
      </c>
      <c r="D282" s="34" t="s">
        <v>72</v>
      </c>
      <c r="E282" s="35">
        <v>101.33395</v>
      </c>
      <c r="F282" s="36"/>
      <c r="G282" s="36"/>
      <c r="H282" s="47">
        <v>20</v>
      </c>
      <c r="I282" s="35" t="s">
        <v>707</v>
      </c>
      <c r="J282" s="35"/>
      <c r="K282" s="35"/>
      <c r="L282" s="63"/>
    </row>
    <row r="283" spans="1:12" ht="24" x14ac:dyDescent="0.25">
      <c r="A283" s="31" t="s">
        <v>708</v>
      </c>
      <c r="B283" s="67">
        <v>1571</v>
      </c>
      <c r="C283" s="57" t="s">
        <v>709</v>
      </c>
      <c r="D283" s="58" t="s">
        <v>72</v>
      </c>
      <c r="E283" s="55">
        <v>1.4</v>
      </c>
      <c r="F283" s="55">
        <v>2</v>
      </c>
      <c r="G283" s="59">
        <v>1</v>
      </c>
      <c r="H283" s="60">
        <v>40</v>
      </c>
      <c r="I283" s="54" t="s">
        <v>710</v>
      </c>
      <c r="J283" s="54"/>
      <c r="K283" s="54"/>
      <c r="L283" s="64"/>
    </row>
    <row r="284" spans="1:12" x14ac:dyDescent="0.25">
      <c r="A284" s="31" t="s">
        <v>711</v>
      </c>
      <c r="B284" s="67">
        <v>34616</v>
      </c>
      <c r="C284" s="57" t="s">
        <v>712</v>
      </c>
      <c r="D284" s="58" t="s">
        <v>72</v>
      </c>
      <c r="E284" s="55">
        <v>93.12</v>
      </c>
      <c r="F284" s="55">
        <v>1</v>
      </c>
      <c r="G284" s="59">
        <v>1</v>
      </c>
      <c r="H284" s="60">
        <v>20</v>
      </c>
      <c r="I284" s="54" t="s">
        <v>707</v>
      </c>
      <c r="J284" s="54"/>
      <c r="K284" s="54"/>
      <c r="L284" s="64"/>
    </row>
    <row r="285" spans="1:12" x14ac:dyDescent="0.25">
      <c r="A285" s="31" t="s">
        <v>713</v>
      </c>
      <c r="B285" s="67">
        <v>88247</v>
      </c>
      <c r="C285" s="57" t="s">
        <v>701</v>
      </c>
      <c r="D285" s="58" t="s">
        <v>42</v>
      </c>
      <c r="E285" s="55">
        <v>18.25</v>
      </c>
      <c r="F285" s="55">
        <v>0.13250000000000001</v>
      </c>
      <c r="G285" s="59">
        <v>1</v>
      </c>
      <c r="H285" s="60">
        <v>2.6500000000000004</v>
      </c>
      <c r="I285" s="54" t="s">
        <v>714</v>
      </c>
      <c r="J285" s="54"/>
      <c r="K285" s="54"/>
      <c r="L285" s="64"/>
    </row>
    <row r="286" spans="1:12" x14ac:dyDescent="0.25">
      <c r="A286" s="31" t="s">
        <v>715</v>
      </c>
      <c r="B286" s="67">
        <v>88264</v>
      </c>
      <c r="C286" s="57" t="s">
        <v>704</v>
      </c>
      <c r="D286" s="58" t="s">
        <v>42</v>
      </c>
      <c r="E286" s="55">
        <v>22.61</v>
      </c>
      <c r="F286" s="55">
        <v>0.13250000000000001</v>
      </c>
      <c r="G286" s="59">
        <v>1</v>
      </c>
      <c r="H286" s="60">
        <v>2.6500000000000004</v>
      </c>
      <c r="I286" s="54" t="s">
        <v>714</v>
      </c>
      <c r="J286" s="54"/>
      <c r="K286" s="54"/>
      <c r="L286" s="64"/>
    </row>
    <row r="287" spans="1:12" ht="38.25" x14ac:dyDescent="0.25">
      <c r="A287" s="31" t="s">
        <v>716</v>
      </c>
      <c r="B287" s="80">
        <v>93128</v>
      </c>
      <c r="C287" s="33" t="s">
        <v>717</v>
      </c>
      <c r="D287" s="34" t="s">
        <v>72</v>
      </c>
      <c r="E287" s="35">
        <v>131.67925</v>
      </c>
      <c r="F287" s="36"/>
      <c r="G287" s="36"/>
      <c r="H287" s="86">
        <v>42</v>
      </c>
      <c r="I287" s="35" t="s">
        <v>718</v>
      </c>
      <c r="J287" s="35"/>
      <c r="K287" s="35"/>
      <c r="L287" s="38"/>
    </row>
    <row r="288" spans="1:12" ht="24" x14ac:dyDescent="0.25">
      <c r="A288" s="31" t="s">
        <v>719</v>
      </c>
      <c r="B288" s="67">
        <v>90447</v>
      </c>
      <c r="C288" s="57" t="s">
        <v>720</v>
      </c>
      <c r="D288" s="58" t="s">
        <v>49</v>
      </c>
      <c r="E288" s="55">
        <v>5.5</v>
      </c>
      <c r="F288" s="55">
        <v>2.2000000000000002</v>
      </c>
      <c r="G288" s="59">
        <v>1</v>
      </c>
      <c r="H288" s="79">
        <v>92.4</v>
      </c>
      <c r="I288" s="54" t="s">
        <v>721</v>
      </c>
      <c r="J288" s="69"/>
      <c r="K288" s="69"/>
      <c r="L288" s="70"/>
    </row>
    <row r="289" spans="1:12" ht="24" x14ac:dyDescent="0.25">
      <c r="A289" s="31" t="s">
        <v>722</v>
      </c>
      <c r="B289" s="67">
        <v>90456</v>
      </c>
      <c r="C289" s="57" t="s">
        <v>723</v>
      </c>
      <c r="D289" s="58" t="s">
        <v>72</v>
      </c>
      <c r="E289" s="55">
        <v>3.53</v>
      </c>
      <c r="F289" s="55">
        <v>1</v>
      </c>
      <c r="G289" s="59">
        <v>1</v>
      </c>
      <c r="H289" s="79">
        <v>42</v>
      </c>
      <c r="I289" s="54" t="s">
        <v>718</v>
      </c>
      <c r="J289" s="69"/>
      <c r="K289" s="69"/>
      <c r="L289" s="70"/>
    </row>
    <row r="290" spans="1:12" ht="24" x14ac:dyDescent="0.25">
      <c r="A290" s="31" t="s">
        <v>724</v>
      </c>
      <c r="B290" s="67">
        <v>90466</v>
      </c>
      <c r="C290" s="57" t="s">
        <v>725</v>
      </c>
      <c r="D290" s="58" t="s">
        <v>49</v>
      </c>
      <c r="E290" s="55">
        <v>11.09</v>
      </c>
      <c r="F290" s="55">
        <v>2.2000000000000002</v>
      </c>
      <c r="G290" s="59">
        <v>1</v>
      </c>
      <c r="H290" s="79">
        <v>92.4</v>
      </c>
      <c r="I290" s="54" t="s">
        <v>721</v>
      </c>
      <c r="J290" s="69"/>
      <c r="K290" s="69"/>
      <c r="L290" s="70"/>
    </row>
    <row r="291" spans="1:12" ht="36" x14ac:dyDescent="0.25">
      <c r="A291" s="31" t="s">
        <v>726</v>
      </c>
      <c r="B291" s="67">
        <v>91842</v>
      </c>
      <c r="C291" s="57" t="s">
        <v>727</v>
      </c>
      <c r="D291" s="58" t="s">
        <v>49</v>
      </c>
      <c r="E291" s="55">
        <v>5.96</v>
      </c>
      <c r="F291" s="55">
        <v>2</v>
      </c>
      <c r="G291" s="59">
        <v>1</v>
      </c>
      <c r="H291" s="79">
        <v>84</v>
      </c>
      <c r="I291" s="54" t="s">
        <v>728</v>
      </c>
      <c r="J291" s="69"/>
      <c r="K291" s="69"/>
      <c r="L291" s="70"/>
    </row>
    <row r="292" spans="1:12" ht="36" x14ac:dyDescent="0.25">
      <c r="A292" s="31" t="s">
        <v>729</v>
      </c>
      <c r="B292" s="67">
        <v>91852</v>
      </c>
      <c r="C292" s="57" t="s">
        <v>141</v>
      </c>
      <c r="D292" s="58" t="s">
        <v>49</v>
      </c>
      <c r="E292" s="55">
        <v>8.02</v>
      </c>
      <c r="F292" s="55">
        <v>2.2000000000000002</v>
      </c>
      <c r="G292" s="59">
        <v>1</v>
      </c>
      <c r="H292" s="79">
        <v>92.4</v>
      </c>
      <c r="I292" s="54" t="s">
        <v>721</v>
      </c>
      <c r="J292" s="69"/>
      <c r="K292" s="69"/>
      <c r="L292" s="70"/>
    </row>
    <row r="293" spans="1:12" ht="24" x14ac:dyDescent="0.25">
      <c r="A293" s="31" t="s">
        <v>730</v>
      </c>
      <c r="B293" s="67">
        <v>91924</v>
      </c>
      <c r="C293" s="57" t="s">
        <v>148</v>
      </c>
      <c r="D293" s="58" t="s">
        <v>49</v>
      </c>
      <c r="E293" s="55">
        <v>2.54</v>
      </c>
      <c r="F293" s="55">
        <v>8.4</v>
      </c>
      <c r="G293" s="59">
        <v>1</v>
      </c>
      <c r="H293" s="79">
        <v>352.8</v>
      </c>
      <c r="I293" s="54" t="s">
        <v>731</v>
      </c>
      <c r="J293" s="69"/>
      <c r="K293" s="69"/>
      <c r="L293" s="70"/>
    </row>
    <row r="294" spans="1:12" ht="24" x14ac:dyDescent="0.25">
      <c r="A294" s="31" t="s">
        <v>732</v>
      </c>
      <c r="B294" s="67">
        <v>91937</v>
      </c>
      <c r="C294" s="57" t="s">
        <v>733</v>
      </c>
      <c r="D294" s="58" t="s">
        <v>72</v>
      </c>
      <c r="E294" s="55">
        <v>11.23</v>
      </c>
      <c r="F294" s="55">
        <v>0.375</v>
      </c>
      <c r="G294" s="59">
        <v>1</v>
      </c>
      <c r="H294" s="79">
        <v>15.75</v>
      </c>
      <c r="I294" s="54" t="s">
        <v>734</v>
      </c>
      <c r="J294" s="69"/>
      <c r="K294" s="69"/>
      <c r="L294" s="70"/>
    </row>
    <row r="295" spans="1:12" ht="24" x14ac:dyDescent="0.25">
      <c r="A295" s="31" t="s">
        <v>735</v>
      </c>
      <c r="B295" s="67">
        <v>91940</v>
      </c>
      <c r="C295" s="57" t="s">
        <v>736</v>
      </c>
      <c r="D295" s="58" t="s">
        <v>72</v>
      </c>
      <c r="E295" s="55">
        <v>13.58</v>
      </c>
      <c r="F295" s="55">
        <v>1</v>
      </c>
      <c r="G295" s="59">
        <v>1</v>
      </c>
      <c r="H295" s="79">
        <v>42</v>
      </c>
      <c r="I295" s="54" t="s">
        <v>718</v>
      </c>
      <c r="J295" s="69"/>
      <c r="K295" s="69"/>
      <c r="L295" s="70"/>
    </row>
    <row r="296" spans="1:12" ht="24" x14ac:dyDescent="0.25">
      <c r="A296" s="31" t="s">
        <v>737</v>
      </c>
      <c r="B296" s="67">
        <v>91953</v>
      </c>
      <c r="C296" s="57" t="s">
        <v>738</v>
      </c>
      <c r="D296" s="58" t="s">
        <v>72</v>
      </c>
      <c r="E296" s="55">
        <v>22.96</v>
      </c>
      <c r="F296" s="55">
        <v>1</v>
      </c>
      <c r="G296" s="59">
        <v>1</v>
      </c>
      <c r="H296" s="79">
        <v>42</v>
      </c>
      <c r="I296" s="54" t="s">
        <v>718</v>
      </c>
      <c r="J296" s="69"/>
      <c r="K296" s="69"/>
      <c r="L296" s="70"/>
    </row>
    <row r="297" spans="1:12" ht="38.25" x14ac:dyDescent="0.25">
      <c r="A297" s="31" t="s">
        <v>739</v>
      </c>
      <c r="B297" s="80">
        <v>93141</v>
      </c>
      <c r="C297" s="33" t="s">
        <v>740</v>
      </c>
      <c r="D297" s="34" t="s">
        <v>72</v>
      </c>
      <c r="E297" s="35">
        <v>161.40925000000001</v>
      </c>
      <c r="F297" s="36"/>
      <c r="G297" s="36"/>
      <c r="H297" s="86">
        <v>30</v>
      </c>
      <c r="I297" s="35" t="s">
        <v>741</v>
      </c>
      <c r="J297" s="35"/>
      <c r="K297" s="35"/>
      <c r="L297" s="38"/>
    </row>
    <row r="298" spans="1:12" ht="24" x14ac:dyDescent="0.25">
      <c r="A298" s="31" t="s">
        <v>742</v>
      </c>
      <c r="B298" s="67">
        <v>90447</v>
      </c>
      <c r="C298" s="57" t="s">
        <v>720</v>
      </c>
      <c r="D298" s="58" t="s">
        <v>49</v>
      </c>
      <c r="E298" s="55">
        <v>5.5</v>
      </c>
      <c r="F298" s="55">
        <v>2.2000000000000002</v>
      </c>
      <c r="G298" s="59">
        <v>1</v>
      </c>
      <c r="H298" s="79">
        <v>66</v>
      </c>
      <c r="I298" s="54" t="s">
        <v>743</v>
      </c>
      <c r="J298" s="69"/>
      <c r="K298" s="69"/>
      <c r="L298" s="70"/>
    </row>
    <row r="299" spans="1:12" ht="24" x14ac:dyDescent="0.25">
      <c r="A299" s="31" t="s">
        <v>744</v>
      </c>
      <c r="B299" s="67">
        <v>90456</v>
      </c>
      <c r="C299" s="57" t="s">
        <v>723</v>
      </c>
      <c r="D299" s="58" t="s">
        <v>72</v>
      </c>
      <c r="E299" s="55">
        <v>3.53</v>
      </c>
      <c r="F299" s="55">
        <v>1</v>
      </c>
      <c r="G299" s="59">
        <v>1</v>
      </c>
      <c r="H299" s="79">
        <v>30</v>
      </c>
      <c r="I299" s="54" t="s">
        <v>741</v>
      </c>
      <c r="J299" s="69"/>
      <c r="K299" s="69"/>
      <c r="L299" s="70"/>
    </row>
    <row r="300" spans="1:12" ht="24" x14ac:dyDescent="0.25">
      <c r="A300" s="31" t="s">
        <v>745</v>
      </c>
      <c r="B300" s="67">
        <v>90466</v>
      </c>
      <c r="C300" s="57" t="s">
        <v>725</v>
      </c>
      <c r="D300" s="58" t="s">
        <v>49</v>
      </c>
      <c r="E300" s="55">
        <v>11.09</v>
      </c>
      <c r="F300" s="55">
        <v>2.2000000000000002</v>
      </c>
      <c r="G300" s="59">
        <v>1</v>
      </c>
      <c r="H300" s="79">
        <v>66</v>
      </c>
      <c r="I300" s="54" t="s">
        <v>743</v>
      </c>
      <c r="J300" s="69"/>
      <c r="K300" s="69"/>
      <c r="L300" s="70"/>
    </row>
    <row r="301" spans="1:12" ht="36" x14ac:dyDescent="0.25">
      <c r="A301" s="31" t="s">
        <v>746</v>
      </c>
      <c r="B301" s="67">
        <v>91842</v>
      </c>
      <c r="C301" s="57" t="s">
        <v>727</v>
      </c>
      <c r="D301" s="58" t="s">
        <v>49</v>
      </c>
      <c r="E301" s="55">
        <v>5.96</v>
      </c>
      <c r="F301" s="55">
        <v>2</v>
      </c>
      <c r="G301" s="59">
        <v>1</v>
      </c>
      <c r="H301" s="79">
        <v>60</v>
      </c>
      <c r="I301" s="54" t="s">
        <v>747</v>
      </c>
      <c r="J301" s="69"/>
      <c r="K301" s="69"/>
      <c r="L301" s="70"/>
    </row>
    <row r="302" spans="1:12" ht="36" x14ac:dyDescent="0.25">
      <c r="A302" s="31" t="s">
        <v>748</v>
      </c>
      <c r="B302" s="67">
        <v>91852</v>
      </c>
      <c r="C302" s="57" t="s">
        <v>141</v>
      </c>
      <c r="D302" s="58" t="s">
        <v>49</v>
      </c>
      <c r="E302" s="55">
        <v>8.02</v>
      </c>
      <c r="F302" s="55">
        <v>2.2000000000000002</v>
      </c>
      <c r="G302" s="59">
        <v>1</v>
      </c>
      <c r="H302" s="79">
        <v>66</v>
      </c>
      <c r="I302" s="54" t="s">
        <v>743</v>
      </c>
      <c r="J302" s="69"/>
      <c r="K302" s="69"/>
      <c r="L302" s="70"/>
    </row>
    <row r="303" spans="1:12" ht="24" x14ac:dyDescent="0.25">
      <c r="A303" s="31" t="s">
        <v>749</v>
      </c>
      <c r="B303" s="67">
        <v>91926</v>
      </c>
      <c r="C303" s="57" t="s">
        <v>750</v>
      </c>
      <c r="D303" s="58" t="s">
        <v>49</v>
      </c>
      <c r="E303" s="55">
        <v>3.71</v>
      </c>
      <c r="F303" s="55">
        <v>12.6</v>
      </c>
      <c r="G303" s="59">
        <v>1</v>
      </c>
      <c r="H303" s="79">
        <v>378</v>
      </c>
      <c r="I303" s="54" t="s">
        <v>751</v>
      </c>
      <c r="J303" s="69"/>
      <c r="K303" s="69"/>
      <c r="L303" s="70"/>
    </row>
    <row r="304" spans="1:12" ht="24" x14ac:dyDescent="0.25">
      <c r="A304" s="31" t="s">
        <v>752</v>
      </c>
      <c r="B304" s="67">
        <v>91937</v>
      </c>
      <c r="C304" s="57" t="s">
        <v>733</v>
      </c>
      <c r="D304" s="58" t="s">
        <v>72</v>
      </c>
      <c r="E304" s="55">
        <v>11.23</v>
      </c>
      <c r="F304" s="55">
        <v>0.375</v>
      </c>
      <c r="G304" s="59">
        <v>1</v>
      </c>
      <c r="H304" s="79">
        <v>11.25</v>
      </c>
      <c r="I304" s="54" t="s">
        <v>753</v>
      </c>
      <c r="J304" s="69"/>
      <c r="K304" s="69"/>
      <c r="L304" s="70"/>
    </row>
    <row r="305" spans="1:12" ht="24" x14ac:dyDescent="0.25">
      <c r="A305" s="31" t="s">
        <v>754</v>
      </c>
      <c r="B305" s="67">
        <v>91940</v>
      </c>
      <c r="C305" s="57" t="s">
        <v>736</v>
      </c>
      <c r="D305" s="58" t="s">
        <v>72</v>
      </c>
      <c r="E305" s="55">
        <v>13.58</v>
      </c>
      <c r="F305" s="55">
        <v>1</v>
      </c>
      <c r="G305" s="59">
        <v>1</v>
      </c>
      <c r="H305" s="79">
        <v>30</v>
      </c>
      <c r="I305" s="54" t="s">
        <v>741</v>
      </c>
      <c r="J305" s="69"/>
      <c r="K305" s="69"/>
      <c r="L305" s="70"/>
    </row>
    <row r="306" spans="1:12" ht="24" x14ac:dyDescent="0.25">
      <c r="A306" s="31" t="s">
        <v>755</v>
      </c>
      <c r="B306" s="67">
        <v>91996</v>
      </c>
      <c r="C306" s="57" t="s">
        <v>756</v>
      </c>
      <c r="D306" s="58" t="s">
        <v>72</v>
      </c>
      <c r="E306" s="55">
        <v>27.28</v>
      </c>
      <c r="F306" s="55">
        <v>1</v>
      </c>
      <c r="G306" s="59">
        <v>1</v>
      </c>
      <c r="H306" s="79">
        <v>30</v>
      </c>
      <c r="I306" s="54" t="s">
        <v>741</v>
      </c>
      <c r="J306" s="69"/>
      <c r="K306" s="69"/>
      <c r="L306" s="70"/>
    </row>
    <row r="307" spans="1:12" ht="38.25" x14ac:dyDescent="0.25">
      <c r="A307" s="31" t="s">
        <v>757</v>
      </c>
      <c r="B307" s="80">
        <v>93143</v>
      </c>
      <c r="C307" s="33" t="s">
        <v>758</v>
      </c>
      <c r="D307" s="34" t="s">
        <v>72</v>
      </c>
      <c r="E307" s="35">
        <v>163.52924999999999</v>
      </c>
      <c r="F307" s="36"/>
      <c r="G307" s="36"/>
      <c r="H307" s="86">
        <v>20</v>
      </c>
      <c r="I307" s="35" t="s">
        <v>707</v>
      </c>
      <c r="J307" s="35"/>
      <c r="K307" s="35"/>
      <c r="L307" s="38"/>
    </row>
    <row r="308" spans="1:12" ht="24" x14ac:dyDescent="0.25">
      <c r="A308" s="31" t="s">
        <v>759</v>
      </c>
      <c r="B308" s="67">
        <v>90447</v>
      </c>
      <c r="C308" s="57" t="s">
        <v>720</v>
      </c>
      <c r="D308" s="58" t="s">
        <v>49</v>
      </c>
      <c r="E308" s="55">
        <v>5.5</v>
      </c>
      <c r="F308" s="55">
        <v>2.2000000000000002</v>
      </c>
      <c r="G308" s="59">
        <v>1</v>
      </c>
      <c r="H308" s="79">
        <v>44</v>
      </c>
      <c r="I308" s="54" t="s">
        <v>760</v>
      </c>
      <c r="J308" s="69"/>
      <c r="K308" s="69"/>
      <c r="L308" s="70"/>
    </row>
    <row r="309" spans="1:12" ht="24" x14ac:dyDescent="0.25">
      <c r="A309" s="31" t="s">
        <v>761</v>
      </c>
      <c r="B309" s="67">
        <v>90456</v>
      </c>
      <c r="C309" s="57" t="s">
        <v>723</v>
      </c>
      <c r="D309" s="58" t="s">
        <v>72</v>
      </c>
      <c r="E309" s="55">
        <v>3.53</v>
      </c>
      <c r="F309" s="55">
        <v>1</v>
      </c>
      <c r="G309" s="59">
        <v>1</v>
      </c>
      <c r="H309" s="79">
        <v>20</v>
      </c>
      <c r="I309" s="54" t="s">
        <v>707</v>
      </c>
      <c r="J309" s="69"/>
      <c r="K309" s="69"/>
      <c r="L309" s="70"/>
    </row>
    <row r="310" spans="1:12" ht="24" x14ac:dyDescent="0.25">
      <c r="A310" s="31" t="s">
        <v>762</v>
      </c>
      <c r="B310" s="67">
        <v>90466</v>
      </c>
      <c r="C310" s="57" t="s">
        <v>725</v>
      </c>
      <c r="D310" s="58" t="s">
        <v>49</v>
      </c>
      <c r="E310" s="55">
        <v>11.09</v>
      </c>
      <c r="F310" s="55">
        <v>2.2000000000000002</v>
      </c>
      <c r="G310" s="59">
        <v>1</v>
      </c>
      <c r="H310" s="79">
        <v>44</v>
      </c>
      <c r="I310" s="54" t="s">
        <v>760</v>
      </c>
      <c r="J310" s="69"/>
      <c r="K310" s="69"/>
      <c r="L310" s="70"/>
    </row>
    <row r="311" spans="1:12" ht="36" x14ac:dyDescent="0.25">
      <c r="A311" s="31" t="s">
        <v>763</v>
      </c>
      <c r="B311" s="67">
        <v>91842</v>
      </c>
      <c r="C311" s="57" t="s">
        <v>727</v>
      </c>
      <c r="D311" s="58" t="s">
        <v>49</v>
      </c>
      <c r="E311" s="55">
        <v>5.96</v>
      </c>
      <c r="F311" s="55">
        <v>2</v>
      </c>
      <c r="G311" s="59">
        <v>1</v>
      </c>
      <c r="H311" s="79">
        <v>40</v>
      </c>
      <c r="I311" s="54" t="s">
        <v>764</v>
      </c>
      <c r="J311" s="69"/>
      <c r="K311" s="69"/>
      <c r="L311" s="70"/>
    </row>
    <row r="312" spans="1:12" ht="36" x14ac:dyDescent="0.25">
      <c r="A312" s="31" t="s">
        <v>765</v>
      </c>
      <c r="B312" s="67">
        <v>91852</v>
      </c>
      <c r="C312" s="57" t="s">
        <v>141</v>
      </c>
      <c r="D312" s="58" t="s">
        <v>49</v>
      </c>
      <c r="E312" s="55">
        <v>8.02</v>
      </c>
      <c r="F312" s="55">
        <v>2.2000000000000002</v>
      </c>
      <c r="G312" s="59">
        <v>1</v>
      </c>
      <c r="H312" s="79">
        <v>44</v>
      </c>
      <c r="I312" s="54" t="s">
        <v>760</v>
      </c>
      <c r="J312" s="69"/>
      <c r="K312" s="69"/>
      <c r="L312" s="70"/>
    </row>
    <row r="313" spans="1:12" ht="24" x14ac:dyDescent="0.25">
      <c r="A313" s="31" t="s">
        <v>766</v>
      </c>
      <c r="B313" s="67">
        <v>91926</v>
      </c>
      <c r="C313" s="57" t="s">
        <v>750</v>
      </c>
      <c r="D313" s="58" t="s">
        <v>49</v>
      </c>
      <c r="E313" s="55">
        <v>3.71</v>
      </c>
      <c r="F313" s="55">
        <v>12.6</v>
      </c>
      <c r="G313" s="59">
        <v>1</v>
      </c>
      <c r="H313" s="79">
        <v>252</v>
      </c>
      <c r="I313" s="54" t="s">
        <v>767</v>
      </c>
      <c r="J313" s="69"/>
      <c r="K313" s="69"/>
      <c r="L313" s="70"/>
    </row>
    <row r="314" spans="1:12" ht="24" x14ac:dyDescent="0.25">
      <c r="A314" s="31" t="s">
        <v>768</v>
      </c>
      <c r="B314" s="67">
        <v>91937</v>
      </c>
      <c r="C314" s="57" t="s">
        <v>733</v>
      </c>
      <c r="D314" s="58" t="s">
        <v>72</v>
      </c>
      <c r="E314" s="55">
        <v>11.23</v>
      </c>
      <c r="F314" s="55">
        <v>0.375</v>
      </c>
      <c r="G314" s="59">
        <v>1</v>
      </c>
      <c r="H314" s="79">
        <v>7.5</v>
      </c>
      <c r="I314" s="54" t="s">
        <v>769</v>
      </c>
      <c r="J314" s="69"/>
      <c r="K314" s="69"/>
      <c r="L314" s="70"/>
    </row>
    <row r="315" spans="1:12" ht="24" x14ac:dyDescent="0.25">
      <c r="A315" s="31" t="s">
        <v>770</v>
      </c>
      <c r="B315" s="67">
        <v>91940</v>
      </c>
      <c r="C315" s="57" t="s">
        <v>736</v>
      </c>
      <c r="D315" s="58" t="s">
        <v>72</v>
      </c>
      <c r="E315" s="55">
        <v>13.58</v>
      </c>
      <c r="F315" s="55">
        <v>1</v>
      </c>
      <c r="G315" s="59">
        <v>1</v>
      </c>
      <c r="H315" s="79">
        <v>20</v>
      </c>
      <c r="I315" s="54" t="s">
        <v>707</v>
      </c>
      <c r="J315" s="69"/>
      <c r="K315" s="69"/>
      <c r="L315" s="70"/>
    </row>
    <row r="316" spans="1:12" ht="24" x14ac:dyDescent="0.25">
      <c r="A316" s="31" t="s">
        <v>771</v>
      </c>
      <c r="B316" s="67">
        <v>91997</v>
      </c>
      <c r="C316" s="57" t="s">
        <v>772</v>
      </c>
      <c r="D316" s="58" t="s">
        <v>72</v>
      </c>
      <c r="E316" s="55">
        <v>29.4</v>
      </c>
      <c r="F316" s="55">
        <v>1</v>
      </c>
      <c r="G316" s="59">
        <v>1</v>
      </c>
      <c r="H316" s="79">
        <v>20</v>
      </c>
      <c r="I316" s="54" t="s">
        <v>707</v>
      </c>
      <c r="J316" s="69"/>
      <c r="K316" s="69"/>
      <c r="L316" s="70"/>
    </row>
    <row r="317" spans="1:12" ht="25.5" x14ac:dyDescent="0.25">
      <c r="A317" s="31" t="s">
        <v>773</v>
      </c>
      <c r="B317" s="80">
        <v>97610</v>
      </c>
      <c r="C317" s="33" t="s">
        <v>774</v>
      </c>
      <c r="D317" s="34" t="s">
        <v>72</v>
      </c>
      <c r="E317" s="35">
        <v>18.821205000000003</v>
      </c>
      <c r="F317" s="36"/>
      <c r="G317" s="36"/>
      <c r="H317" s="47">
        <v>42</v>
      </c>
      <c r="I317" s="35" t="s">
        <v>718</v>
      </c>
      <c r="J317" s="35"/>
      <c r="K317" s="35"/>
      <c r="L317" s="38"/>
    </row>
    <row r="318" spans="1:12" x14ac:dyDescent="0.25">
      <c r="A318" s="31" t="s">
        <v>775</v>
      </c>
      <c r="B318" s="67">
        <v>12295</v>
      </c>
      <c r="C318" s="57" t="s">
        <v>776</v>
      </c>
      <c r="D318" s="58" t="s">
        <v>72</v>
      </c>
      <c r="E318" s="55">
        <v>4.82</v>
      </c>
      <c r="F318" s="55">
        <v>1</v>
      </c>
      <c r="G318" s="59">
        <v>1</v>
      </c>
      <c r="H318" s="60">
        <v>42</v>
      </c>
      <c r="I318" s="54" t="s">
        <v>718</v>
      </c>
      <c r="J318" s="54"/>
      <c r="K318" s="54"/>
      <c r="L318" s="56"/>
    </row>
    <row r="319" spans="1:12" x14ac:dyDescent="0.25">
      <c r="A319" s="31" t="s">
        <v>777</v>
      </c>
      <c r="B319" s="67">
        <v>38194</v>
      </c>
      <c r="C319" s="57" t="s">
        <v>778</v>
      </c>
      <c r="D319" s="58" t="s">
        <v>72</v>
      </c>
      <c r="E319" s="55">
        <v>9</v>
      </c>
      <c r="F319" s="55">
        <v>1</v>
      </c>
      <c r="G319" s="59">
        <v>1</v>
      </c>
      <c r="H319" s="60">
        <v>42</v>
      </c>
      <c r="I319" s="54" t="s">
        <v>718</v>
      </c>
      <c r="J319" s="54"/>
      <c r="K319" s="54"/>
      <c r="L319" s="56"/>
    </row>
    <row r="320" spans="1:12" x14ac:dyDescent="0.25">
      <c r="A320" s="31" t="s">
        <v>779</v>
      </c>
      <c r="B320" s="67">
        <v>88247</v>
      </c>
      <c r="C320" s="57" t="s">
        <v>701</v>
      </c>
      <c r="D320" s="58" t="s">
        <v>42</v>
      </c>
      <c r="E320" s="55">
        <v>18.25</v>
      </c>
      <c r="F320" s="55">
        <v>6.9000000000000006E-2</v>
      </c>
      <c r="G320" s="59">
        <v>1</v>
      </c>
      <c r="H320" s="60">
        <v>2.8980000000000001</v>
      </c>
      <c r="I320" s="54" t="s">
        <v>780</v>
      </c>
      <c r="J320" s="54"/>
      <c r="K320" s="54"/>
      <c r="L320" s="56"/>
    </row>
    <row r="321" spans="1:12" x14ac:dyDescent="0.25">
      <c r="A321" s="31" t="s">
        <v>781</v>
      </c>
      <c r="B321" s="67">
        <v>88264</v>
      </c>
      <c r="C321" s="57" t="s">
        <v>704</v>
      </c>
      <c r="D321" s="58" t="s">
        <v>42</v>
      </c>
      <c r="E321" s="55">
        <v>22.61</v>
      </c>
      <c r="F321" s="55">
        <v>0.16550000000000001</v>
      </c>
      <c r="G321" s="59">
        <v>1</v>
      </c>
      <c r="H321" s="60">
        <v>6.9510000000000005</v>
      </c>
      <c r="I321" s="54" t="s">
        <v>782</v>
      </c>
      <c r="J321" s="54"/>
      <c r="K321" s="54"/>
      <c r="L321" s="56"/>
    </row>
    <row r="322" spans="1:12" ht="38.25" x14ac:dyDescent="0.25">
      <c r="A322" s="31" t="s">
        <v>783</v>
      </c>
      <c r="B322" s="32">
        <v>91926</v>
      </c>
      <c r="C322" s="33" t="s">
        <v>750</v>
      </c>
      <c r="D322" s="34" t="s">
        <v>49</v>
      </c>
      <c r="E322" s="35">
        <v>3.73637</v>
      </c>
      <c r="F322" s="36"/>
      <c r="G322" s="36"/>
      <c r="H322" s="47">
        <v>1000</v>
      </c>
      <c r="I322" s="35" t="s">
        <v>784</v>
      </c>
      <c r="J322" s="35"/>
      <c r="K322" s="35"/>
      <c r="L322" s="63"/>
    </row>
    <row r="323" spans="1:12" ht="24" x14ac:dyDescent="0.25">
      <c r="A323" s="31" t="s">
        <v>785</v>
      </c>
      <c r="B323" s="67">
        <v>1014</v>
      </c>
      <c r="C323" s="57" t="s">
        <v>786</v>
      </c>
      <c r="D323" s="58" t="s">
        <v>49</v>
      </c>
      <c r="E323" s="55">
        <v>2.08</v>
      </c>
      <c r="F323" s="55">
        <v>1.19</v>
      </c>
      <c r="G323" s="59">
        <v>1</v>
      </c>
      <c r="H323" s="60">
        <v>1190</v>
      </c>
      <c r="I323" s="54" t="s">
        <v>787</v>
      </c>
      <c r="J323" s="54"/>
      <c r="K323" s="54"/>
      <c r="L323" s="64"/>
    </row>
    <row r="324" spans="1:12" ht="24" x14ac:dyDescent="0.25">
      <c r="A324" s="31" t="s">
        <v>788</v>
      </c>
      <c r="B324" s="67">
        <v>21127</v>
      </c>
      <c r="C324" s="57" t="s">
        <v>789</v>
      </c>
      <c r="D324" s="58" t="s">
        <v>72</v>
      </c>
      <c r="E324" s="55">
        <v>3.93</v>
      </c>
      <c r="F324" s="55">
        <v>8.9999999999999993E-3</v>
      </c>
      <c r="G324" s="59">
        <v>1</v>
      </c>
      <c r="H324" s="60">
        <v>9</v>
      </c>
      <c r="I324" s="54" t="s">
        <v>790</v>
      </c>
      <c r="J324" s="54"/>
      <c r="K324" s="54"/>
      <c r="L324" s="64"/>
    </row>
    <row r="325" spans="1:12" x14ac:dyDescent="0.25">
      <c r="A325" s="31" t="s">
        <v>791</v>
      </c>
      <c r="B325" s="67">
        <v>88247</v>
      </c>
      <c r="C325" s="57" t="s">
        <v>701</v>
      </c>
      <c r="D325" s="58" t="s">
        <v>42</v>
      </c>
      <c r="E325" s="55">
        <v>18.25</v>
      </c>
      <c r="F325" s="55">
        <v>0.03</v>
      </c>
      <c r="G325" s="59">
        <v>1</v>
      </c>
      <c r="H325" s="60">
        <v>30</v>
      </c>
      <c r="I325" s="54" t="s">
        <v>792</v>
      </c>
      <c r="J325" s="54"/>
      <c r="K325" s="54"/>
      <c r="L325" s="64"/>
    </row>
    <row r="326" spans="1:12" x14ac:dyDescent="0.25">
      <c r="A326" s="31" t="s">
        <v>793</v>
      </c>
      <c r="B326" s="67">
        <v>88264</v>
      </c>
      <c r="C326" s="57" t="s">
        <v>704</v>
      </c>
      <c r="D326" s="58" t="s">
        <v>42</v>
      </c>
      <c r="E326" s="55">
        <v>22.61</v>
      </c>
      <c r="F326" s="55">
        <v>0.03</v>
      </c>
      <c r="G326" s="59">
        <v>1</v>
      </c>
      <c r="H326" s="60">
        <v>30</v>
      </c>
      <c r="I326" s="54" t="s">
        <v>792</v>
      </c>
      <c r="J326" s="54"/>
      <c r="K326" s="54"/>
      <c r="L326" s="64"/>
    </row>
    <row r="327" spans="1:12" ht="38.25" x14ac:dyDescent="0.25">
      <c r="A327" s="31" t="s">
        <v>794</v>
      </c>
      <c r="B327" s="32">
        <v>91931</v>
      </c>
      <c r="C327" s="33" t="s">
        <v>795</v>
      </c>
      <c r="D327" s="34" t="s">
        <v>49</v>
      </c>
      <c r="E327" s="35">
        <v>9.359589999999999</v>
      </c>
      <c r="F327" s="36"/>
      <c r="G327" s="36"/>
      <c r="H327" s="47">
        <v>300</v>
      </c>
      <c r="I327" s="35" t="s">
        <v>796</v>
      </c>
      <c r="J327" s="35"/>
      <c r="K327" s="35"/>
      <c r="L327" s="63"/>
    </row>
    <row r="328" spans="1:12" ht="36" x14ac:dyDescent="0.25">
      <c r="A328" s="31" t="s">
        <v>797</v>
      </c>
      <c r="B328" s="67">
        <v>994</v>
      </c>
      <c r="C328" s="57" t="s">
        <v>798</v>
      </c>
      <c r="D328" s="58" t="s">
        <v>49</v>
      </c>
      <c r="E328" s="55">
        <v>6.05</v>
      </c>
      <c r="F328" s="55">
        <v>1.19</v>
      </c>
      <c r="G328" s="59">
        <v>1</v>
      </c>
      <c r="H328" s="60">
        <v>357</v>
      </c>
      <c r="I328" s="54" t="s">
        <v>799</v>
      </c>
      <c r="J328" s="54"/>
      <c r="K328" s="54"/>
      <c r="L328" s="64"/>
    </row>
    <row r="329" spans="1:12" ht="24" x14ac:dyDescent="0.25">
      <c r="A329" s="31" t="s">
        <v>800</v>
      </c>
      <c r="B329" s="67">
        <v>21127</v>
      </c>
      <c r="C329" s="57" t="s">
        <v>789</v>
      </c>
      <c r="D329" s="58" t="s">
        <v>72</v>
      </c>
      <c r="E329" s="55">
        <v>3.93</v>
      </c>
      <c r="F329" s="55">
        <v>8.9999999999999993E-3</v>
      </c>
      <c r="G329" s="59">
        <v>1</v>
      </c>
      <c r="H329" s="60">
        <v>2.6999999999999997</v>
      </c>
      <c r="I329" s="54" t="s">
        <v>801</v>
      </c>
      <c r="J329" s="54"/>
      <c r="K329" s="54"/>
      <c r="L329" s="64"/>
    </row>
    <row r="330" spans="1:12" x14ac:dyDescent="0.25">
      <c r="A330" s="31" t="s">
        <v>802</v>
      </c>
      <c r="B330" s="67">
        <v>88247</v>
      </c>
      <c r="C330" s="57" t="s">
        <v>701</v>
      </c>
      <c r="D330" s="58" t="s">
        <v>42</v>
      </c>
      <c r="E330" s="55">
        <v>18.25</v>
      </c>
      <c r="F330" s="55">
        <v>5.1999999999999998E-2</v>
      </c>
      <c r="G330" s="59">
        <v>1</v>
      </c>
      <c r="H330" s="60">
        <v>15.6</v>
      </c>
      <c r="I330" s="54" t="s">
        <v>803</v>
      </c>
      <c r="J330" s="54"/>
      <c r="K330" s="54"/>
      <c r="L330" s="64"/>
    </row>
    <row r="331" spans="1:12" x14ac:dyDescent="0.25">
      <c r="A331" s="31" t="s">
        <v>804</v>
      </c>
      <c r="B331" s="67">
        <v>88264</v>
      </c>
      <c r="C331" s="57" t="s">
        <v>704</v>
      </c>
      <c r="D331" s="58" t="s">
        <v>42</v>
      </c>
      <c r="E331" s="55">
        <v>22.61</v>
      </c>
      <c r="F331" s="55">
        <v>5.1999999999999998E-2</v>
      </c>
      <c r="G331" s="59">
        <v>1</v>
      </c>
      <c r="H331" s="60">
        <v>15.6</v>
      </c>
      <c r="I331" s="54" t="s">
        <v>803</v>
      </c>
      <c r="J331" s="54"/>
      <c r="K331" s="54"/>
      <c r="L331" s="64"/>
    </row>
    <row r="332" spans="1:12" ht="25.5" x14ac:dyDescent="0.25">
      <c r="A332" s="31" t="s">
        <v>805</v>
      </c>
      <c r="B332" s="80">
        <v>98111</v>
      </c>
      <c r="C332" s="33" t="s">
        <v>806</v>
      </c>
      <c r="D332" s="34" t="s">
        <v>72</v>
      </c>
      <c r="E332" s="35">
        <v>52.966656999999998</v>
      </c>
      <c r="F332" s="36"/>
      <c r="G332" s="36"/>
      <c r="H332" s="86">
        <v>5</v>
      </c>
      <c r="I332" s="35" t="s">
        <v>807</v>
      </c>
      <c r="J332" s="35"/>
      <c r="K332" s="35"/>
      <c r="L332" s="38"/>
    </row>
    <row r="333" spans="1:12" ht="24" x14ac:dyDescent="0.25">
      <c r="A333" s="31" t="s">
        <v>808</v>
      </c>
      <c r="B333" s="67">
        <v>34643</v>
      </c>
      <c r="C333" s="57" t="s">
        <v>809</v>
      </c>
      <c r="D333" s="58" t="s">
        <v>72</v>
      </c>
      <c r="E333" s="55">
        <v>43.75</v>
      </c>
      <c r="F333" s="55">
        <v>1</v>
      </c>
      <c r="G333" s="59">
        <v>1</v>
      </c>
      <c r="H333" s="79">
        <v>5</v>
      </c>
      <c r="I333" s="54" t="s">
        <v>807</v>
      </c>
      <c r="J333" s="69"/>
      <c r="K333" s="69"/>
      <c r="L333" s="70"/>
    </row>
    <row r="334" spans="1:12" x14ac:dyDescent="0.25">
      <c r="A334" s="31" t="s">
        <v>810</v>
      </c>
      <c r="B334" s="67">
        <v>88309</v>
      </c>
      <c r="C334" s="57" t="s">
        <v>226</v>
      </c>
      <c r="D334" s="58" t="s">
        <v>42</v>
      </c>
      <c r="E334" s="55">
        <v>22.37</v>
      </c>
      <c r="F334" s="55">
        <v>0.16930000000000001</v>
      </c>
      <c r="G334" s="59">
        <v>1</v>
      </c>
      <c r="H334" s="79">
        <v>0.84650000000000003</v>
      </c>
      <c r="I334" s="54" t="s">
        <v>811</v>
      </c>
      <c r="J334" s="69"/>
      <c r="K334" s="69"/>
      <c r="L334" s="70"/>
    </row>
    <row r="335" spans="1:12" x14ac:dyDescent="0.25">
      <c r="A335" s="31" t="s">
        <v>812</v>
      </c>
      <c r="B335" s="67">
        <v>88316</v>
      </c>
      <c r="C335" s="57" t="s">
        <v>41</v>
      </c>
      <c r="D335" s="58" t="s">
        <v>42</v>
      </c>
      <c r="E335" s="55">
        <v>16.21</v>
      </c>
      <c r="F335" s="55">
        <v>0.16930000000000001</v>
      </c>
      <c r="G335" s="59">
        <v>1</v>
      </c>
      <c r="H335" s="79">
        <v>0.84650000000000003</v>
      </c>
      <c r="I335" s="54" t="s">
        <v>811</v>
      </c>
      <c r="J335" s="69"/>
      <c r="K335" s="69"/>
      <c r="L335" s="70"/>
    </row>
    <row r="336" spans="1:12" ht="24" x14ac:dyDescent="0.25">
      <c r="A336" s="31" t="s">
        <v>813</v>
      </c>
      <c r="B336" s="67">
        <v>101618</v>
      </c>
      <c r="C336" s="57" t="s">
        <v>814</v>
      </c>
      <c r="D336" s="58" t="s">
        <v>68</v>
      </c>
      <c r="E336" s="55">
        <v>190.43</v>
      </c>
      <c r="F336" s="55">
        <v>1.41E-2</v>
      </c>
      <c r="G336" s="59">
        <v>1</v>
      </c>
      <c r="H336" s="79">
        <v>7.0499999999999993E-2</v>
      </c>
      <c r="I336" s="54" t="s">
        <v>815</v>
      </c>
      <c r="J336" s="69"/>
      <c r="K336" s="69"/>
      <c r="L336" s="70"/>
    </row>
    <row r="337" spans="1:12" x14ac:dyDescent="0.25">
      <c r="A337" s="31">
        <v>13</v>
      </c>
      <c r="B337" s="39"/>
      <c r="C337" s="40" t="s">
        <v>816</v>
      </c>
      <c r="D337" s="41"/>
      <c r="E337" s="42"/>
      <c r="F337" s="42"/>
      <c r="G337" s="43"/>
      <c r="H337" s="43"/>
      <c r="I337" s="43"/>
      <c r="J337" s="43"/>
      <c r="K337" s="75"/>
      <c r="L337" s="76"/>
    </row>
    <row r="338" spans="1:12" ht="38.25" x14ac:dyDescent="0.25">
      <c r="A338" s="31" t="s">
        <v>817</v>
      </c>
      <c r="B338" s="32">
        <v>91871</v>
      </c>
      <c r="C338" s="33" t="s">
        <v>818</v>
      </c>
      <c r="D338" s="34" t="s">
        <v>49</v>
      </c>
      <c r="E338" s="35">
        <v>12.65157</v>
      </c>
      <c r="F338" s="36"/>
      <c r="G338" s="36"/>
      <c r="H338" s="47">
        <v>200</v>
      </c>
      <c r="I338" s="35" t="s">
        <v>819</v>
      </c>
      <c r="J338" s="35"/>
      <c r="K338" s="35"/>
      <c r="L338" s="63"/>
    </row>
    <row r="339" spans="1:12" x14ac:dyDescent="0.25">
      <c r="A339" s="31" t="s">
        <v>820</v>
      </c>
      <c r="B339" s="67">
        <v>2674</v>
      </c>
      <c r="C339" s="57" t="s">
        <v>821</v>
      </c>
      <c r="D339" s="58" t="s">
        <v>49</v>
      </c>
      <c r="E339" s="55">
        <v>5.61</v>
      </c>
      <c r="F339" s="55">
        <v>1.0169999999999999</v>
      </c>
      <c r="G339" s="59">
        <v>1</v>
      </c>
      <c r="H339" s="60">
        <v>203.39999999999998</v>
      </c>
      <c r="I339" s="54" t="s">
        <v>822</v>
      </c>
      <c r="J339" s="54"/>
      <c r="K339" s="54"/>
      <c r="L339" s="64"/>
    </row>
    <row r="340" spans="1:12" x14ac:dyDescent="0.25">
      <c r="A340" s="31" t="s">
        <v>823</v>
      </c>
      <c r="B340" s="67">
        <v>88247</v>
      </c>
      <c r="C340" s="57" t="s">
        <v>701</v>
      </c>
      <c r="D340" s="58" t="s">
        <v>42</v>
      </c>
      <c r="E340" s="55">
        <v>18.25</v>
      </c>
      <c r="F340" s="55">
        <v>0.17</v>
      </c>
      <c r="G340" s="59">
        <v>1</v>
      </c>
      <c r="H340" s="60">
        <v>34</v>
      </c>
      <c r="I340" s="54" t="s">
        <v>824</v>
      </c>
      <c r="J340" s="54"/>
      <c r="K340" s="54"/>
      <c r="L340" s="64"/>
    </row>
    <row r="341" spans="1:12" x14ac:dyDescent="0.25">
      <c r="A341" s="31" t="s">
        <v>825</v>
      </c>
      <c r="B341" s="67">
        <v>88264</v>
      </c>
      <c r="C341" s="57" t="s">
        <v>704</v>
      </c>
      <c r="D341" s="58" t="s">
        <v>42</v>
      </c>
      <c r="E341" s="55">
        <v>22.61</v>
      </c>
      <c r="F341" s="55">
        <v>0.17</v>
      </c>
      <c r="G341" s="59">
        <v>1</v>
      </c>
      <c r="H341" s="60">
        <v>34</v>
      </c>
      <c r="I341" s="54" t="s">
        <v>824</v>
      </c>
      <c r="J341" s="54"/>
      <c r="K341" s="54"/>
      <c r="L341" s="64"/>
    </row>
    <row r="342" spans="1:12" ht="25.5" x14ac:dyDescent="0.25">
      <c r="A342" s="31" t="s">
        <v>826</v>
      </c>
      <c r="B342" s="32">
        <v>98261</v>
      </c>
      <c r="C342" s="33" t="s">
        <v>827</v>
      </c>
      <c r="D342" s="34" t="s">
        <v>49</v>
      </c>
      <c r="E342" s="35">
        <v>3.5337179999999999</v>
      </c>
      <c r="F342" s="36"/>
      <c r="G342" s="36"/>
      <c r="H342" s="47">
        <v>200</v>
      </c>
      <c r="I342" s="35" t="s">
        <v>819</v>
      </c>
      <c r="J342" s="35"/>
      <c r="K342" s="35"/>
      <c r="L342" s="63"/>
    </row>
    <row r="343" spans="1:12" x14ac:dyDescent="0.25">
      <c r="A343" s="31" t="s">
        <v>828</v>
      </c>
      <c r="B343" s="67">
        <v>11901</v>
      </c>
      <c r="C343" s="57" t="s">
        <v>829</v>
      </c>
      <c r="D343" s="58" t="s">
        <v>49</v>
      </c>
      <c r="E343" s="55">
        <v>0.98</v>
      </c>
      <c r="F343" s="55">
        <v>1.05</v>
      </c>
      <c r="G343" s="59">
        <v>1</v>
      </c>
      <c r="H343" s="60">
        <v>210</v>
      </c>
      <c r="I343" s="54" t="s">
        <v>830</v>
      </c>
      <c r="J343" s="54"/>
      <c r="K343" s="54"/>
      <c r="L343" s="64"/>
    </row>
    <row r="344" spans="1:12" x14ac:dyDescent="0.25">
      <c r="A344" s="31" t="s">
        <v>831</v>
      </c>
      <c r="B344" s="67">
        <v>88247</v>
      </c>
      <c r="C344" s="57" t="s">
        <v>701</v>
      </c>
      <c r="D344" s="58" t="s">
        <v>42</v>
      </c>
      <c r="E344" s="55">
        <v>18.25</v>
      </c>
      <c r="F344" s="55">
        <v>6.13E-2</v>
      </c>
      <c r="G344" s="59">
        <v>1</v>
      </c>
      <c r="H344" s="60">
        <v>12.26</v>
      </c>
      <c r="I344" s="54" t="s">
        <v>832</v>
      </c>
      <c r="J344" s="54"/>
      <c r="K344" s="54"/>
      <c r="L344" s="64"/>
    </row>
    <row r="345" spans="1:12" x14ac:dyDescent="0.25">
      <c r="A345" s="31" t="s">
        <v>833</v>
      </c>
      <c r="B345" s="67">
        <v>88264</v>
      </c>
      <c r="C345" s="57" t="s">
        <v>704</v>
      </c>
      <c r="D345" s="58" t="s">
        <v>42</v>
      </c>
      <c r="E345" s="55">
        <v>22.61</v>
      </c>
      <c r="F345" s="55">
        <v>6.13E-2</v>
      </c>
      <c r="G345" s="59">
        <v>1</v>
      </c>
      <c r="H345" s="60">
        <v>12.26</v>
      </c>
      <c r="I345" s="54" t="s">
        <v>832</v>
      </c>
      <c r="J345" s="54"/>
      <c r="K345" s="54"/>
      <c r="L345" s="64"/>
    </row>
    <row r="346" spans="1:12" ht="25.5" x14ac:dyDescent="0.25">
      <c r="A346" s="31" t="s">
        <v>834</v>
      </c>
      <c r="B346" s="32">
        <v>91941</v>
      </c>
      <c r="C346" s="33" t="s">
        <v>835</v>
      </c>
      <c r="D346" s="34" t="s">
        <v>72</v>
      </c>
      <c r="E346" s="35">
        <v>8.9347000000000012</v>
      </c>
      <c r="F346" s="36"/>
      <c r="G346" s="36"/>
      <c r="H346" s="47">
        <v>20</v>
      </c>
      <c r="I346" s="35" t="s">
        <v>707</v>
      </c>
      <c r="J346" s="35"/>
      <c r="K346" s="35"/>
      <c r="L346" s="63"/>
    </row>
    <row r="347" spans="1:12" ht="24" x14ac:dyDescent="0.25">
      <c r="A347" s="31" t="s">
        <v>836</v>
      </c>
      <c r="B347" s="67">
        <v>1872</v>
      </c>
      <c r="C347" s="57" t="s">
        <v>837</v>
      </c>
      <c r="D347" s="58" t="s">
        <v>72</v>
      </c>
      <c r="E347" s="55">
        <v>3.01</v>
      </c>
      <c r="F347" s="55">
        <v>1</v>
      </c>
      <c r="G347" s="59">
        <v>1</v>
      </c>
      <c r="H347" s="60">
        <v>20</v>
      </c>
      <c r="I347" s="54" t="s">
        <v>707</v>
      </c>
      <c r="J347" s="54"/>
      <c r="K347" s="54"/>
      <c r="L347" s="64"/>
    </row>
    <row r="348" spans="1:12" x14ac:dyDescent="0.25">
      <c r="A348" s="31" t="s">
        <v>838</v>
      </c>
      <c r="B348" s="67">
        <v>88247</v>
      </c>
      <c r="C348" s="57" t="s">
        <v>701</v>
      </c>
      <c r="D348" s="58" t="s">
        <v>42</v>
      </c>
      <c r="E348" s="55">
        <v>18.25</v>
      </c>
      <c r="F348" s="55">
        <v>0.14499999999999999</v>
      </c>
      <c r="G348" s="59">
        <v>1</v>
      </c>
      <c r="H348" s="60">
        <v>2.9</v>
      </c>
      <c r="I348" s="54" t="s">
        <v>839</v>
      </c>
      <c r="J348" s="54"/>
      <c r="K348" s="54"/>
      <c r="L348" s="64"/>
    </row>
    <row r="349" spans="1:12" x14ac:dyDescent="0.25">
      <c r="A349" s="31" t="s">
        <v>840</v>
      </c>
      <c r="B349" s="67">
        <v>88264</v>
      </c>
      <c r="C349" s="57" t="s">
        <v>704</v>
      </c>
      <c r="D349" s="58" t="s">
        <v>42</v>
      </c>
      <c r="E349" s="55">
        <v>22.61</v>
      </c>
      <c r="F349" s="55">
        <v>0.14499999999999999</v>
      </c>
      <c r="G349" s="59">
        <v>1</v>
      </c>
      <c r="H349" s="60">
        <v>2.9</v>
      </c>
      <c r="I349" s="54" t="s">
        <v>839</v>
      </c>
      <c r="J349" s="54"/>
      <c r="K349" s="54"/>
      <c r="L349" s="64"/>
    </row>
    <row r="350" spans="1:12" ht="38.25" x14ac:dyDescent="0.25">
      <c r="A350" s="31" t="s">
        <v>841</v>
      </c>
      <c r="B350" s="32">
        <v>100561</v>
      </c>
      <c r="C350" s="33" t="s">
        <v>842</v>
      </c>
      <c r="D350" s="34" t="s">
        <v>72</v>
      </c>
      <c r="E350" s="35">
        <v>232.26367999999997</v>
      </c>
      <c r="F350" s="36"/>
      <c r="G350" s="36"/>
      <c r="H350" s="47">
        <v>1</v>
      </c>
      <c r="I350" s="35" t="s">
        <v>73</v>
      </c>
      <c r="J350" s="35"/>
      <c r="K350" s="35"/>
      <c r="L350" s="63"/>
    </row>
    <row r="351" spans="1:12" ht="36" x14ac:dyDescent="0.25">
      <c r="A351" s="31" t="s">
        <v>843</v>
      </c>
      <c r="B351" s="67">
        <v>11251</v>
      </c>
      <c r="C351" s="57" t="s">
        <v>844</v>
      </c>
      <c r="D351" s="58" t="s">
        <v>72</v>
      </c>
      <c r="E351" s="55">
        <v>185.13</v>
      </c>
      <c r="F351" s="55">
        <v>1</v>
      </c>
      <c r="G351" s="59">
        <v>1</v>
      </c>
      <c r="H351" s="60">
        <v>1</v>
      </c>
      <c r="I351" s="54" t="s">
        <v>73</v>
      </c>
      <c r="J351" s="54"/>
      <c r="K351" s="54"/>
      <c r="L351" s="64"/>
    </row>
    <row r="352" spans="1:12" ht="36" x14ac:dyDescent="0.25">
      <c r="A352" s="31" t="s">
        <v>845</v>
      </c>
      <c r="B352" s="67">
        <v>87367</v>
      </c>
      <c r="C352" s="57" t="s">
        <v>698</v>
      </c>
      <c r="D352" s="58" t="s">
        <v>68</v>
      </c>
      <c r="E352" s="55">
        <v>550.27</v>
      </c>
      <c r="F352" s="55">
        <v>1.4E-2</v>
      </c>
      <c r="G352" s="59">
        <v>1</v>
      </c>
      <c r="H352" s="60">
        <v>1.4E-2</v>
      </c>
      <c r="I352" s="54" t="s">
        <v>846</v>
      </c>
      <c r="J352" s="54"/>
      <c r="K352" s="54"/>
      <c r="L352" s="64"/>
    </row>
    <row r="353" spans="1:12" x14ac:dyDescent="0.25">
      <c r="A353" s="31" t="s">
        <v>847</v>
      </c>
      <c r="B353" s="67">
        <v>88247</v>
      </c>
      <c r="C353" s="57" t="s">
        <v>701</v>
      </c>
      <c r="D353" s="58" t="s">
        <v>42</v>
      </c>
      <c r="E353" s="55">
        <v>18.25</v>
      </c>
      <c r="F353" s="55">
        <v>0.96499999999999997</v>
      </c>
      <c r="G353" s="59">
        <v>1</v>
      </c>
      <c r="H353" s="60">
        <v>0.96499999999999997</v>
      </c>
      <c r="I353" s="54" t="s">
        <v>848</v>
      </c>
      <c r="J353" s="54"/>
      <c r="K353" s="54"/>
      <c r="L353" s="64"/>
    </row>
    <row r="354" spans="1:12" x14ac:dyDescent="0.25">
      <c r="A354" s="31" t="s">
        <v>849</v>
      </c>
      <c r="B354" s="67">
        <v>88264</v>
      </c>
      <c r="C354" s="57" t="s">
        <v>704</v>
      </c>
      <c r="D354" s="58" t="s">
        <v>42</v>
      </c>
      <c r="E354" s="55">
        <v>22.61</v>
      </c>
      <c r="F354" s="55">
        <v>0.96499999999999997</v>
      </c>
      <c r="G354" s="59">
        <v>1</v>
      </c>
      <c r="H354" s="60">
        <v>0.96499999999999997</v>
      </c>
      <c r="I354" s="54" t="s">
        <v>848</v>
      </c>
      <c r="J354" s="54"/>
      <c r="K354" s="54"/>
      <c r="L354" s="64"/>
    </row>
    <row r="355" spans="1:12" x14ac:dyDescent="0.25">
      <c r="A355" s="31">
        <v>14</v>
      </c>
      <c r="B355" s="65"/>
      <c r="C355" s="82" t="s">
        <v>850</v>
      </c>
      <c r="D355" s="83"/>
      <c r="E355" s="84"/>
      <c r="F355" s="84"/>
      <c r="G355" s="84"/>
      <c r="H355" s="84"/>
      <c r="I355" s="84"/>
      <c r="J355" s="85"/>
      <c r="K355" s="85"/>
      <c r="L355" s="44"/>
    </row>
    <row r="356" spans="1:12" ht="38.25" x14ac:dyDescent="0.25">
      <c r="A356" s="31" t="s">
        <v>851</v>
      </c>
      <c r="B356" s="80">
        <v>89957</v>
      </c>
      <c r="C356" s="33" t="s">
        <v>852</v>
      </c>
      <c r="D356" s="34" t="s">
        <v>72</v>
      </c>
      <c r="E356" s="35">
        <v>128.24180000000001</v>
      </c>
      <c r="F356" s="36"/>
      <c r="G356" s="36"/>
      <c r="H356" s="86">
        <v>30</v>
      </c>
      <c r="I356" s="35" t="s">
        <v>741</v>
      </c>
      <c r="J356" s="35"/>
      <c r="K356" s="35"/>
      <c r="L356" s="38"/>
    </row>
    <row r="357" spans="1:12" ht="24" x14ac:dyDescent="0.25">
      <c r="A357" s="31" t="s">
        <v>853</v>
      </c>
      <c r="B357" s="67">
        <v>89356</v>
      </c>
      <c r="C357" s="57" t="s">
        <v>854</v>
      </c>
      <c r="D357" s="58" t="s">
        <v>49</v>
      </c>
      <c r="E357" s="55">
        <v>20.51</v>
      </c>
      <c r="F357" s="55">
        <v>2.14</v>
      </c>
      <c r="G357" s="59">
        <v>1</v>
      </c>
      <c r="H357" s="79">
        <v>64.2</v>
      </c>
      <c r="I357" s="54" t="s">
        <v>855</v>
      </c>
      <c r="J357" s="69"/>
      <c r="K357" s="69"/>
      <c r="L357" s="70"/>
    </row>
    <row r="358" spans="1:12" ht="24" x14ac:dyDescent="0.25">
      <c r="A358" s="31" t="s">
        <v>856</v>
      </c>
      <c r="B358" s="67">
        <v>89362</v>
      </c>
      <c r="C358" s="57" t="s">
        <v>857</v>
      </c>
      <c r="D358" s="58" t="s">
        <v>72</v>
      </c>
      <c r="E358" s="55">
        <v>8</v>
      </c>
      <c r="F358" s="55">
        <v>1.18</v>
      </c>
      <c r="G358" s="59">
        <v>1</v>
      </c>
      <c r="H358" s="79">
        <v>35.4</v>
      </c>
      <c r="I358" s="54" t="s">
        <v>858</v>
      </c>
      <c r="J358" s="69"/>
      <c r="K358" s="69"/>
      <c r="L358" s="70"/>
    </row>
    <row r="359" spans="1:12" ht="36" x14ac:dyDescent="0.25">
      <c r="A359" s="31" t="s">
        <v>859</v>
      </c>
      <c r="B359" s="67">
        <v>89366</v>
      </c>
      <c r="C359" s="57" t="s">
        <v>860</v>
      </c>
      <c r="D359" s="58" t="s">
        <v>72</v>
      </c>
      <c r="E359" s="55">
        <v>17.62</v>
      </c>
      <c r="F359" s="55">
        <v>1</v>
      </c>
      <c r="G359" s="59">
        <v>1</v>
      </c>
      <c r="H359" s="79">
        <v>30</v>
      </c>
      <c r="I359" s="54" t="s">
        <v>741</v>
      </c>
      <c r="J359" s="69"/>
      <c r="K359" s="69"/>
      <c r="L359" s="70"/>
    </row>
    <row r="360" spans="1:12" ht="24" x14ac:dyDescent="0.25">
      <c r="A360" s="31" t="s">
        <v>861</v>
      </c>
      <c r="B360" s="67">
        <v>89395</v>
      </c>
      <c r="C360" s="57" t="s">
        <v>862</v>
      </c>
      <c r="D360" s="58" t="s">
        <v>72</v>
      </c>
      <c r="E360" s="55">
        <v>11.28</v>
      </c>
      <c r="F360" s="55">
        <v>0.89</v>
      </c>
      <c r="G360" s="59">
        <v>1</v>
      </c>
      <c r="H360" s="79">
        <v>26.7</v>
      </c>
      <c r="I360" s="54" t="s">
        <v>863</v>
      </c>
      <c r="J360" s="69"/>
      <c r="K360" s="69"/>
      <c r="L360" s="70"/>
    </row>
    <row r="361" spans="1:12" ht="24" x14ac:dyDescent="0.25">
      <c r="A361" s="31" t="s">
        <v>864</v>
      </c>
      <c r="B361" s="67">
        <v>90443</v>
      </c>
      <c r="C361" s="57" t="s">
        <v>865</v>
      </c>
      <c r="D361" s="58" t="s">
        <v>49</v>
      </c>
      <c r="E361" s="55">
        <v>10.99</v>
      </c>
      <c r="F361" s="55">
        <v>2.14</v>
      </c>
      <c r="G361" s="59">
        <v>1</v>
      </c>
      <c r="H361" s="79">
        <v>64.2</v>
      </c>
      <c r="I361" s="54" t="s">
        <v>855</v>
      </c>
      <c r="J361" s="69"/>
      <c r="K361" s="69"/>
      <c r="L361" s="70"/>
    </row>
    <row r="362" spans="1:12" ht="24" x14ac:dyDescent="0.25">
      <c r="A362" s="31" t="s">
        <v>866</v>
      </c>
      <c r="B362" s="67">
        <v>90466</v>
      </c>
      <c r="C362" s="57" t="s">
        <v>725</v>
      </c>
      <c r="D362" s="58" t="s">
        <v>49</v>
      </c>
      <c r="E362" s="55">
        <v>11.09</v>
      </c>
      <c r="F362" s="55">
        <v>2.14</v>
      </c>
      <c r="G362" s="59">
        <v>1</v>
      </c>
      <c r="H362" s="79">
        <v>64.2</v>
      </c>
      <c r="I362" s="54" t="s">
        <v>855</v>
      </c>
      <c r="J362" s="69"/>
      <c r="K362" s="69"/>
      <c r="L362" s="70"/>
    </row>
    <row r="363" spans="1:12" ht="38.25" x14ac:dyDescent="0.25">
      <c r="A363" s="31" t="s">
        <v>867</v>
      </c>
      <c r="B363" s="80">
        <v>95637</v>
      </c>
      <c r="C363" s="33" t="s">
        <v>868</v>
      </c>
      <c r="D363" s="34" t="s">
        <v>72</v>
      </c>
      <c r="E363" s="35">
        <v>545.37221799999998</v>
      </c>
      <c r="F363" s="36"/>
      <c r="G363" s="36"/>
      <c r="H363" s="86">
        <v>1</v>
      </c>
      <c r="I363" s="35" t="s">
        <v>73</v>
      </c>
      <c r="J363" s="35"/>
      <c r="K363" s="35"/>
      <c r="L363" s="38"/>
    </row>
    <row r="364" spans="1:12" x14ac:dyDescent="0.25">
      <c r="A364" s="31" t="s">
        <v>869</v>
      </c>
      <c r="B364" s="67">
        <v>3148</v>
      </c>
      <c r="C364" s="57" t="s">
        <v>75</v>
      </c>
      <c r="D364" s="58" t="s">
        <v>72</v>
      </c>
      <c r="E364" s="55">
        <v>15.3</v>
      </c>
      <c r="F364" s="55">
        <v>0.1512</v>
      </c>
      <c r="G364" s="59">
        <v>1</v>
      </c>
      <c r="H364" s="79">
        <v>0.1512</v>
      </c>
      <c r="I364" s="54" t="s">
        <v>870</v>
      </c>
      <c r="J364" s="69"/>
      <c r="K364" s="69"/>
      <c r="L364" s="70"/>
    </row>
    <row r="365" spans="1:12" x14ac:dyDescent="0.25">
      <c r="A365" s="31" t="s">
        <v>871</v>
      </c>
      <c r="B365" s="67">
        <v>3457</v>
      </c>
      <c r="C365" s="57" t="s">
        <v>872</v>
      </c>
      <c r="D365" s="58" t="s">
        <v>72</v>
      </c>
      <c r="E365" s="55">
        <v>25.62</v>
      </c>
      <c r="F365" s="55">
        <v>4</v>
      </c>
      <c r="G365" s="59">
        <v>1</v>
      </c>
      <c r="H365" s="79">
        <v>4</v>
      </c>
      <c r="I365" s="54" t="s">
        <v>873</v>
      </c>
      <c r="J365" s="69"/>
      <c r="K365" s="69"/>
      <c r="L365" s="70"/>
    </row>
    <row r="366" spans="1:12" x14ac:dyDescent="0.25">
      <c r="A366" s="31" t="s">
        <v>874</v>
      </c>
      <c r="B366" s="67">
        <v>4180</v>
      </c>
      <c r="C366" s="57" t="s">
        <v>875</v>
      </c>
      <c r="D366" s="58" t="s">
        <v>72</v>
      </c>
      <c r="E366" s="55">
        <v>17.850000000000001</v>
      </c>
      <c r="F366" s="55">
        <v>2</v>
      </c>
      <c r="G366" s="59">
        <v>1</v>
      </c>
      <c r="H366" s="79">
        <v>2</v>
      </c>
      <c r="I366" s="54" t="s">
        <v>876</v>
      </c>
      <c r="J366" s="69"/>
      <c r="K366" s="69"/>
      <c r="L366" s="70"/>
    </row>
    <row r="367" spans="1:12" x14ac:dyDescent="0.25">
      <c r="A367" s="31" t="s">
        <v>877</v>
      </c>
      <c r="B367" s="67">
        <v>6017</v>
      </c>
      <c r="C367" s="57" t="s">
        <v>878</v>
      </c>
      <c r="D367" s="58" t="s">
        <v>72</v>
      </c>
      <c r="E367" s="55">
        <v>86.04</v>
      </c>
      <c r="F367" s="55">
        <v>1</v>
      </c>
      <c r="G367" s="59">
        <v>1</v>
      </c>
      <c r="H367" s="79">
        <v>1</v>
      </c>
      <c r="I367" s="54" t="s">
        <v>73</v>
      </c>
      <c r="J367" s="69"/>
      <c r="K367" s="69"/>
      <c r="L367" s="70"/>
    </row>
    <row r="368" spans="1:12" x14ac:dyDescent="0.25">
      <c r="A368" s="31" t="s">
        <v>879</v>
      </c>
      <c r="B368" s="67">
        <v>6296</v>
      </c>
      <c r="C368" s="57" t="s">
        <v>880</v>
      </c>
      <c r="D368" s="58" t="s">
        <v>72</v>
      </c>
      <c r="E368" s="55">
        <v>34.69</v>
      </c>
      <c r="F368" s="55">
        <v>1</v>
      </c>
      <c r="G368" s="59">
        <v>1</v>
      </c>
      <c r="H368" s="79">
        <v>1</v>
      </c>
      <c r="I368" s="54" t="s">
        <v>73</v>
      </c>
      <c r="J368" s="69"/>
      <c r="K368" s="69"/>
      <c r="L368" s="70"/>
    </row>
    <row r="369" spans="1:12" x14ac:dyDescent="0.25">
      <c r="A369" s="31" t="s">
        <v>881</v>
      </c>
      <c r="B369" s="67">
        <v>7307</v>
      </c>
      <c r="C369" s="57" t="s">
        <v>882</v>
      </c>
      <c r="D369" s="58" t="s">
        <v>98</v>
      </c>
      <c r="E369" s="55">
        <v>38.35</v>
      </c>
      <c r="F369" s="55">
        <v>3.5999999999999997E-2</v>
      </c>
      <c r="G369" s="59">
        <v>1</v>
      </c>
      <c r="H369" s="79">
        <v>3.5999999999999997E-2</v>
      </c>
      <c r="I369" s="54" t="s">
        <v>883</v>
      </c>
      <c r="J369" s="69"/>
      <c r="K369" s="69"/>
      <c r="L369" s="70"/>
    </row>
    <row r="370" spans="1:12" ht="24" x14ac:dyDescent="0.25">
      <c r="A370" s="31" t="s">
        <v>884</v>
      </c>
      <c r="B370" s="67">
        <v>7698</v>
      </c>
      <c r="C370" s="57" t="s">
        <v>885</v>
      </c>
      <c r="D370" s="58" t="s">
        <v>49</v>
      </c>
      <c r="E370" s="55">
        <v>54.71</v>
      </c>
      <c r="F370" s="55">
        <v>1.143</v>
      </c>
      <c r="G370" s="59">
        <v>1</v>
      </c>
      <c r="H370" s="79">
        <v>1.143</v>
      </c>
      <c r="I370" s="54" t="s">
        <v>886</v>
      </c>
      <c r="J370" s="69"/>
      <c r="K370" s="69"/>
      <c r="L370" s="70"/>
    </row>
    <row r="371" spans="1:12" ht="24" x14ac:dyDescent="0.25">
      <c r="A371" s="31" t="s">
        <v>887</v>
      </c>
      <c r="B371" s="67">
        <v>88248</v>
      </c>
      <c r="C371" s="57" t="s">
        <v>80</v>
      </c>
      <c r="D371" s="58" t="s">
        <v>42</v>
      </c>
      <c r="E371" s="55">
        <v>17.45</v>
      </c>
      <c r="F371" s="55">
        <v>5.6167999999999996</v>
      </c>
      <c r="G371" s="59">
        <v>1</v>
      </c>
      <c r="H371" s="79">
        <v>5.6167999999999996</v>
      </c>
      <c r="I371" s="54" t="s">
        <v>888</v>
      </c>
      <c r="J371" s="69"/>
      <c r="K371" s="69"/>
      <c r="L371" s="70"/>
    </row>
    <row r="372" spans="1:12" ht="24" x14ac:dyDescent="0.25">
      <c r="A372" s="31" t="s">
        <v>889</v>
      </c>
      <c r="B372" s="67">
        <v>88267</v>
      </c>
      <c r="C372" s="57" t="s">
        <v>83</v>
      </c>
      <c r="D372" s="58" t="s">
        <v>42</v>
      </c>
      <c r="E372" s="55">
        <v>21.76</v>
      </c>
      <c r="F372" s="55">
        <v>5.6167999999999996</v>
      </c>
      <c r="G372" s="59">
        <v>1</v>
      </c>
      <c r="H372" s="79">
        <v>5.6167999999999996</v>
      </c>
      <c r="I372" s="54" t="s">
        <v>888</v>
      </c>
      <c r="J372" s="69"/>
      <c r="K372" s="69"/>
      <c r="L372" s="70"/>
    </row>
    <row r="373" spans="1:12" ht="38.25" x14ac:dyDescent="0.25">
      <c r="A373" s="31" t="s">
        <v>890</v>
      </c>
      <c r="B373" s="80">
        <v>89987</v>
      </c>
      <c r="C373" s="33" t="s">
        <v>891</v>
      </c>
      <c r="D373" s="34" t="s">
        <v>72</v>
      </c>
      <c r="E373" s="35">
        <v>106.41543199999998</v>
      </c>
      <c r="F373" s="36"/>
      <c r="G373" s="36"/>
      <c r="H373" s="86">
        <v>10</v>
      </c>
      <c r="I373" s="35" t="s">
        <v>892</v>
      </c>
      <c r="J373" s="35"/>
      <c r="K373" s="35"/>
      <c r="L373" s="38"/>
    </row>
    <row r="374" spans="1:12" x14ac:dyDescent="0.25">
      <c r="A374" s="31" t="s">
        <v>893</v>
      </c>
      <c r="B374" s="67">
        <v>3148</v>
      </c>
      <c r="C374" s="57" t="s">
        <v>75</v>
      </c>
      <c r="D374" s="58" t="s">
        <v>72</v>
      </c>
      <c r="E374" s="55">
        <v>15.3</v>
      </c>
      <c r="F374" s="55">
        <v>1.06E-2</v>
      </c>
      <c r="G374" s="59">
        <v>1</v>
      </c>
      <c r="H374" s="79">
        <v>0.106</v>
      </c>
      <c r="I374" s="54" t="s">
        <v>894</v>
      </c>
      <c r="J374" s="69"/>
      <c r="K374" s="69"/>
      <c r="L374" s="70"/>
    </row>
    <row r="375" spans="1:12" ht="24" x14ac:dyDescent="0.25">
      <c r="A375" s="31" t="s">
        <v>895</v>
      </c>
      <c r="B375" s="67">
        <v>6005</v>
      </c>
      <c r="C375" s="57" t="s">
        <v>896</v>
      </c>
      <c r="D375" s="58" t="s">
        <v>72</v>
      </c>
      <c r="E375" s="55">
        <v>97.58</v>
      </c>
      <c r="F375" s="55">
        <v>1</v>
      </c>
      <c r="G375" s="59">
        <v>1</v>
      </c>
      <c r="H375" s="79">
        <v>10</v>
      </c>
      <c r="I375" s="54" t="s">
        <v>892</v>
      </c>
      <c r="J375" s="69"/>
      <c r="K375" s="69"/>
      <c r="L375" s="70"/>
    </row>
    <row r="376" spans="1:12" ht="24" x14ac:dyDescent="0.25">
      <c r="A376" s="31" t="s">
        <v>897</v>
      </c>
      <c r="B376" s="67">
        <v>88248</v>
      </c>
      <c r="C376" s="57" t="s">
        <v>80</v>
      </c>
      <c r="D376" s="58" t="s">
        <v>42</v>
      </c>
      <c r="E376" s="55">
        <v>17.45</v>
      </c>
      <c r="F376" s="55">
        <v>0.22120000000000001</v>
      </c>
      <c r="G376" s="59">
        <v>1</v>
      </c>
      <c r="H376" s="79">
        <v>2.2120000000000002</v>
      </c>
      <c r="I376" s="54" t="s">
        <v>898</v>
      </c>
      <c r="J376" s="69"/>
      <c r="K376" s="69"/>
      <c r="L376" s="70"/>
    </row>
    <row r="377" spans="1:12" ht="24" x14ac:dyDescent="0.25">
      <c r="A377" s="31" t="s">
        <v>899</v>
      </c>
      <c r="B377" s="67">
        <v>88267</v>
      </c>
      <c r="C377" s="57" t="s">
        <v>83</v>
      </c>
      <c r="D377" s="58" t="s">
        <v>42</v>
      </c>
      <c r="E377" s="55">
        <v>21.76</v>
      </c>
      <c r="F377" s="55">
        <v>0.22120000000000001</v>
      </c>
      <c r="G377" s="59">
        <v>1</v>
      </c>
      <c r="H377" s="79">
        <v>2.2120000000000002</v>
      </c>
      <c r="I377" s="54" t="s">
        <v>898</v>
      </c>
      <c r="J377" s="69"/>
      <c r="K377" s="69"/>
      <c r="L377" s="70"/>
    </row>
    <row r="378" spans="1:12" ht="38.25" x14ac:dyDescent="0.25">
      <c r="A378" s="31" t="s">
        <v>900</v>
      </c>
      <c r="B378" s="80">
        <v>89985</v>
      </c>
      <c r="C378" s="33" t="s">
        <v>901</v>
      </c>
      <c r="D378" s="34" t="s">
        <v>72</v>
      </c>
      <c r="E378" s="35">
        <v>100.865432</v>
      </c>
      <c r="F378" s="36"/>
      <c r="G378" s="36"/>
      <c r="H378" s="86">
        <v>4</v>
      </c>
      <c r="I378" s="35" t="s">
        <v>873</v>
      </c>
      <c r="J378" s="35"/>
      <c r="K378" s="35"/>
      <c r="L378" s="38"/>
    </row>
    <row r="379" spans="1:12" x14ac:dyDescent="0.25">
      <c r="A379" s="31" t="s">
        <v>902</v>
      </c>
      <c r="B379" s="67">
        <v>3148</v>
      </c>
      <c r="C379" s="57" t="s">
        <v>75</v>
      </c>
      <c r="D379" s="58" t="s">
        <v>72</v>
      </c>
      <c r="E379" s="55">
        <v>15.3</v>
      </c>
      <c r="F379" s="55">
        <v>1.06E-2</v>
      </c>
      <c r="G379" s="59">
        <v>1</v>
      </c>
      <c r="H379" s="79">
        <v>4.24E-2</v>
      </c>
      <c r="I379" s="54" t="s">
        <v>903</v>
      </c>
      <c r="J379" s="69"/>
      <c r="K379" s="69"/>
      <c r="L379" s="70"/>
    </row>
    <row r="380" spans="1:12" ht="24" x14ac:dyDescent="0.25">
      <c r="A380" s="31" t="s">
        <v>904</v>
      </c>
      <c r="B380" s="67">
        <v>6024</v>
      </c>
      <c r="C380" s="57" t="s">
        <v>905</v>
      </c>
      <c r="D380" s="58" t="s">
        <v>72</v>
      </c>
      <c r="E380" s="55">
        <v>92.03</v>
      </c>
      <c r="F380" s="55">
        <v>1</v>
      </c>
      <c r="G380" s="59">
        <v>1</v>
      </c>
      <c r="H380" s="79">
        <v>4</v>
      </c>
      <c r="I380" s="54" t="s">
        <v>873</v>
      </c>
      <c r="J380" s="69"/>
      <c r="K380" s="69"/>
      <c r="L380" s="70"/>
    </row>
    <row r="381" spans="1:12" ht="24" x14ac:dyDescent="0.25">
      <c r="A381" s="31" t="s">
        <v>906</v>
      </c>
      <c r="B381" s="67">
        <v>88248</v>
      </c>
      <c r="C381" s="57" t="s">
        <v>80</v>
      </c>
      <c r="D381" s="58" t="s">
        <v>42</v>
      </c>
      <c r="E381" s="55">
        <v>17.45</v>
      </c>
      <c r="F381" s="55">
        <v>0.22120000000000001</v>
      </c>
      <c r="G381" s="59">
        <v>1</v>
      </c>
      <c r="H381" s="79">
        <v>0.88480000000000003</v>
      </c>
      <c r="I381" s="54" t="s">
        <v>907</v>
      </c>
      <c r="J381" s="69"/>
      <c r="K381" s="69"/>
      <c r="L381" s="70"/>
    </row>
    <row r="382" spans="1:12" ht="24" x14ac:dyDescent="0.25">
      <c r="A382" s="31" t="s">
        <v>908</v>
      </c>
      <c r="B382" s="67">
        <v>88267</v>
      </c>
      <c r="C382" s="57" t="s">
        <v>83</v>
      </c>
      <c r="D382" s="58" t="s">
        <v>42</v>
      </c>
      <c r="E382" s="55">
        <v>21.76</v>
      </c>
      <c r="F382" s="55">
        <v>0.22120000000000001</v>
      </c>
      <c r="G382" s="59">
        <v>1</v>
      </c>
      <c r="H382" s="79">
        <v>0.88480000000000003</v>
      </c>
      <c r="I382" s="54" t="s">
        <v>907</v>
      </c>
      <c r="J382" s="69"/>
      <c r="K382" s="69"/>
      <c r="L382" s="70"/>
    </row>
    <row r="383" spans="1:12" ht="25.5" x14ac:dyDescent="0.25">
      <c r="A383" s="31" t="s">
        <v>909</v>
      </c>
      <c r="B383" s="80">
        <v>102609</v>
      </c>
      <c r="C383" s="33" t="s">
        <v>910</v>
      </c>
      <c r="D383" s="34" t="s">
        <v>72</v>
      </c>
      <c r="E383" s="35">
        <v>1126.1018059999999</v>
      </c>
      <c r="F383" s="36"/>
      <c r="G383" s="36"/>
      <c r="H383" s="86">
        <v>1</v>
      </c>
      <c r="I383" s="35" t="s">
        <v>73</v>
      </c>
      <c r="J383" s="35"/>
      <c r="K383" s="35"/>
      <c r="L383" s="38"/>
    </row>
    <row r="384" spans="1:12" x14ac:dyDescent="0.25">
      <c r="A384" s="31" t="s">
        <v>911</v>
      </c>
      <c r="B384" s="67">
        <v>34640</v>
      </c>
      <c r="C384" s="57" t="s">
        <v>912</v>
      </c>
      <c r="D384" s="58" t="s">
        <v>72</v>
      </c>
      <c r="E384" s="55">
        <v>1115.57</v>
      </c>
      <c r="F384" s="55">
        <v>1</v>
      </c>
      <c r="G384" s="59">
        <v>1</v>
      </c>
      <c r="H384" s="79">
        <v>1</v>
      </c>
      <c r="I384" s="54" t="s">
        <v>73</v>
      </c>
      <c r="J384" s="69"/>
      <c r="K384" s="69"/>
      <c r="L384" s="70"/>
    </row>
    <row r="385" spans="1:12" ht="24" x14ac:dyDescent="0.25">
      <c r="A385" s="31" t="s">
        <v>913</v>
      </c>
      <c r="B385" s="67">
        <v>88248</v>
      </c>
      <c r="C385" s="57" t="s">
        <v>80</v>
      </c>
      <c r="D385" s="58" t="s">
        <v>42</v>
      </c>
      <c r="E385" s="55">
        <v>17.45</v>
      </c>
      <c r="F385" s="55">
        <v>0.26860000000000001</v>
      </c>
      <c r="G385" s="59">
        <v>1</v>
      </c>
      <c r="H385" s="79">
        <v>0.26860000000000001</v>
      </c>
      <c r="I385" s="54" t="s">
        <v>914</v>
      </c>
      <c r="J385" s="69"/>
      <c r="K385" s="69"/>
      <c r="L385" s="70"/>
    </row>
    <row r="386" spans="1:12" ht="24" x14ac:dyDescent="0.25">
      <c r="A386" s="31" t="s">
        <v>915</v>
      </c>
      <c r="B386" s="67">
        <v>88267</v>
      </c>
      <c r="C386" s="57" t="s">
        <v>83</v>
      </c>
      <c r="D386" s="58" t="s">
        <v>42</v>
      </c>
      <c r="E386" s="55">
        <v>21.76</v>
      </c>
      <c r="F386" s="55">
        <v>0.26860000000000001</v>
      </c>
      <c r="G386" s="59">
        <v>1</v>
      </c>
      <c r="H386" s="79">
        <v>0.26860000000000001</v>
      </c>
      <c r="I386" s="54" t="s">
        <v>914</v>
      </c>
      <c r="J386" s="69"/>
      <c r="K386" s="69"/>
      <c r="L386" s="70"/>
    </row>
    <row r="387" spans="1:12" x14ac:dyDescent="0.25">
      <c r="A387" s="31">
        <v>15</v>
      </c>
      <c r="B387" s="65"/>
      <c r="C387" s="82" t="s">
        <v>916</v>
      </c>
      <c r="D387" s="83"/>
      <c r="E387" s="84"/>
      <c r="F387" s="84"/>
      <c r="G387" s="84"/>
      <c r="H387" s="84"/>
      <c r="I387" s="84"/>
      <c r="J387" s="85"/>
      <c r="K387" s="85"/>
      <c r="L387" s="44"/>
    </row>
    <row r="388" spans="1:12" ht="25.5" x14ac:dyDescent="0.25">
      <c r="A388" s="31" t="s">
        <v>917</v>
      </c>
      <c r="B388" s="80">
        <v>98110</v>
      </c>
      <c r="C388" s="33" t="s">
        <v>918</v>
      </c>
      <c r="D388" s="34" t="s">
        <v>72</v>
      </c>
      <c r="E388" s="35">
        <v>395.98775499999999</v>
      </c>
      <c r="F388" s="36"/>
      <c r="G388" s="36"/>
      <c r="H388" s="86">
        <v>7</v>
      </c>
      <c r="I388" s="35" t="s">
        <v>919</v>
      </c>
      <c r="J388" s="35"/>
      <c r="K388" s="35"/>
      <c r="L388" s="38"/>
    </row>
    <row r="389" spans="1:12" ht="36" x14ac:dyDescent="0.25">
      <c r="A389" s="31" t="s">
        <v>920</v>
      </c>
      <c r="B389" s="67">
        <v>35277</v>
      </c>
      <c r="C389" s="57" t="s">
        <v>921</v>
      </c>
      <c r="D389" s="58" t="s">
        <v>72</v>
      </c>
      <c r="E389" s="55">
        <v>379.9</v>
      </c>
      <c r="F389" s="55">
        <v>1</v>
      </c>
      <c r="G389" s="59">
        <v>1</v>
      </c>
      <c r="H389" s="79">
        <v>7</v>
      </c>
      <c r="I389" s="54" t="s">
        <v>919</v>
      </c>
      <c r="J389" s="69"/>
      <c r="K389" s="69"/>
      <c r="L389" s="70"/>
    </row>
    <row r="390" spans="1:12" x14ac:dyDescent="0.25">
      <c r="A390" s="31" t="s">
        <v>922</v>
      </c>
      <c r="B390" s="67">
        <v>88309</v>
      </c>
      <c r="C390" s="57" t="s">
        <v>226</v>
      </c>
      <c r="D390" s="58" t="s">
        <v>42</v>
      </c>
      <c r="E390" s="55">
        <v>22.37</v>
      </c>
      <c r="F390" s="55">
        <v>0.34739999999999999</v>
      </c>
      <c r="G390" s="59">
        <v>1</v>
      </c>
      <c r="H390" s="79">
        <v>2.4318</v>
      </c>
      <c r="I390" s="54" t="s">
        <v>923</v>
      </c>
      <c r="J390" s="69"/>
      <c r="K390" s="69"/>
      <c r="L390" s="70"/>
    </row>
    <row r="391" spans="1:12" x14ac:dyDescent="0.25">
      <c r="A391" s="31" t="s">
        <v>924</v>
      </c>
      <c r="B391" s="67">
        <v>88316</v>
      </c>
      <c r="C391" s="57" t="s">
        <v>41</v>
      </c>
      <c r="D391" s="58" t="s">
        <v>42</v>
      </c>
      <c r="E391" s="55">
        <v>16.21</v>
      </c>
      <c r="F391" s="55">
        <v>0.34739999999999999</v>
      </c>
      <c r="G391" s="59">
        <v>1</v>
      </c>
      <c r="H391" s="79">
        <v>2.4318</v>
      </c>
      <c r="I391" s="54" t="s">
        <v>923</v>
      </c>
      <c r="J391" s="69"/>
      <c r="K391" s="69"/>
      <c r="L391" s="70"/>
    </row>
    <row r="392" spans="1:12" ht="24" x14ac:dyDescent="0.25">
      <c r="A392" s="31" t="s">
        <v>925</v>
      </c>
      <c r="B392" s="67">
        <v>101618</v>
      </c>
      <c r="C392" s="57" t="s">
        <v>814</v>
      </c>
      <c r="D392" s="58" t="s">
        <v>68</v>
      </c>
      <c r="E392" s="55">
        <v>190.43</v>
      </c>
      <c r="F392" s="55">
        <v>1.41E-2</v>
      </c>
      <c r="G392" s="59">
        <v>1</v>
      </c>
      <c r="H392" s="79">
        <v>9.8699999999999996E-2</v>
      </c>
      <c r="I392" s="54" t="s">
        <v>926</v>
      </c>
      <c r="J392" s="69"/>
      <c r="K392" s="69"/>
      <c r="L392" s="70"/>
    </row>
    <row r="393" spans="1:12" ht="38.25" x14ac:dyDescent="0.25">
      <c r="A393" s="31" t="s">
        <v>927</v>
      </c>
      <c r="B393" s="80">
        <v>89707</v>
      </c>
      <c r="C393" s="33" t="s">
        <v>928</v>
      </c>
      <c r="D393" s="34" t="s">
        <v>72</v>
      </c>
      <c r="E393" s="35">
        <v>38.629163999999996</v>
      </c>
      <c r="F393" s="36"/>
      <c r="G393" s="36"/>
      <c r="H393" s="86">
        <v>2</v>
      </c>
      <c r="I393" s="35" t="s">
        <v>876</v>
      </c>
      <c r="J393" s="35"/>
      <c r="K393" s="35"/>
      <c r="L393" s="38"/>
    </row>
    <row r="394" spans="1:12" x14ac:dyDescent="0.25">
      <c r="A394" s="31" t="s">
        <v>929</v>
      </c>
      <c r="B394" s="67">
        <v>122</v>
      </c>
      <c r="C394" s="57" t="s">
        <v>930</v>
      </c>
      <c r="D394" s="58" t="s">
        <v>72</v>
      </c>
      <c r="E394" s="55">
        <v>59.63</v>
      </c>
      <c r="F394" s="55">
        <v>1.4800000000000001E-2</v>
      </c>
      <c r="G394" s="59">
        <v>1</v>
      </c>
      <c r="H394" s="79">
        <v>2.9600000000000001E-2</v>
      </c>
      <c r="I394" s="54" t="s">
        <v>931</v>
      </c>
      <c r="J394" s="69"/>
      <c r="K394" s="69"/>
      <c r="L394" s="70"/>
    </row>
    <row r="395" spans="1:12" x14ac:dyDescent="0.25">
      <c r="A395" s="31" t="s">
        <v>932</v>
      </c>
      <c r="B395" s="67">
        <v>296</v>
      </c>
      <c r="C395" s="57" t="s">
        <v>933</v>
      </c>
      <c r="D395" s="58" t="s">
        <v>72</v>
      </c>
      <c r="E395" s="55">
        <v>1.75</v>
      </c>
      <c r="F395" s="55">
        <v>1</v>
      </c>
      <c r="G395" s="59">
        <v>1</v>
      </c>
      <c r="H395" s="79">
        <v>2</v>
      </c>
      <c r="I395" s="54" t="s">
        <v>876</v>
      </c>
      <c r="J395" s="69"/>
      <c r="K395" s="69"/>
      <c r="L395" s="70"/>
    </row>
    <row r="396" spans="1:12" ht="24" x14ac:dyDescent="0.25">
      <c r="A396" s="31" t="s">
        <v>934</v>
      </c>
      <c r="B396" s="67">
        <v>5103</v>
      </c>
      <c r="C396" s="57" t="s">
        <v>935</v>
      </c>
      <c r="D396" s="58" t="s">
        <v>72</v>
      </c>
      <c r="E396" s="55">
        <v>24.05</v>
      </c>
      <c r="F396" s="55">
        <v>1</v>
      </c>
      <c r="G396" s="59">
        <v>1</v>
      </c>
      <c r="H396" s="79">
        <v>2</v>
      </c>
      <c r="I396" s="54" t="s">
        <v>876</v>
      </c>
      <c r="J396" s="69"/>
      <c r="K396" s="69"/>
      <c r="L396" s="70"/>
    </row>
    <row r="397" spans="1:12" ht="24" x14ac:dyDescent="0.25">
      <c r="A397" s="31" t="s">
        <v>936</v>
      </c>
      <c r="B397" s="67">
        <v>20078</v>
      </c>
      <c r="C397" s="57" t="s">
        <v>937</v>
      </c>
      <c r="D397" s="58" t="s">
        <v>72</v>
      </c>
      <c r="E397" s="55">
        <v>24.61</v>
      </c>
      <c r="F397" s="55">
        <v>0.02</v>
      </c>
      <c r="G397" s="59">
        <v>1</v>
      </c>
      <c r="H397" s="79">
        <v>0.04</v>
      </c>
      <c r="I397" s="54" t="s">
        <v>938</v>
      </c>
      <c r="J397" s="69"/>
      <c r="K397" s="69"/>
      <c r="L397" s="70"/>
    </row>
    <row r="398" spans="1:12" x14ac:dyDescent="0.25">
      <c r="A398" s="31" t="s">
        <v>939</v>
      </c>
      <c r="B398" s="67">
        <v>20083</v>
      </c>
      <c r="C398" s="57" t="s">
        <v>940</v>
      </c>
      <c r="D398" s="58" t="s">
        <v>72</v>
      </c>
      <c r="E398" s="55">
        <v>67.56</v>
      </c>
      <c r="F398" s="55">
        <v>2.2499999999999999E-2</v>
      </c>
      <c r="G398" s="59">
        <v>1</v>
      </c>
      <c r="H398" s="79">
        <v>4.4999999999999998E-2</v>
      </c>
      <c r="I398" s="54" t="s">
        <v>941</v>
      </c>
      <c r="J398" s="69"/>
      <c r="K398" s="69"/>
      <c r="L398" s="70"/>
    </row>
    <row r="399" spans="1:12" x14ac:dyDescent="0.25">
      <c r="A399" s="31" t="s">
        <v>942</v>
      </c>
      <c r="B399" s="67">
        <v>38383</v>
      </c>
      <c r="C399" s="57" t="s">
        <v>943</v>
      </c>
      <c r="D399" s="58" t="s">
        <v>72</v>
      </c>
      <c r="E399" s="55">
        <v>2.06</v>
      </c>
      <c r="F399" s="55">
        <v>6.4000000000000001E-2</v>
      </c>
      <c r="G399" s="59">
        <v>1</v>
      </c>
      <c r="H399" s="79">
        <v>0.128</v>
      </c>
      <c r="I399" s="54" t="s">
        <v>944</v>
      </c>
      <c r="J399" s="69"/>
      <c r="K399" s="69"/>
      <c r="L399" s="70"/>
    </row>
    <row r="400" spans="1:12" ht="24" x14ac:dyDescent="0.25">
      <c r="A400" s="31" t="s">
        <v>945</v>
      </c>
      <c r="B400" s="67">
        <v>88248</v>
      </c>
      <c r="C400" s="57" t="s">
        <v>80</v>
      </c>
      <c r="D400" s="58" t="s">
        <v>42</v>
      </c>
      <c r="E400" s="55">
        <v>17.45</v>
      </c>
      <c r="F400" s="55">
        <v>0.25</v>
      </c>
      <c r="G400" s="59">
        <v>1</v>
      </c>
      <c r="H400" s="79">
        <v>0.5</v>
      </c>
      <c r="I400" s="54" t="s">
        <v>946</v>
      </c>
      <c r="J400" s="69"/>
      <c r="K400" s="69"/>
      <c r="L400" s="70"/>
    </row>
    <row r="401" spans="1:12" ht="24" x14ac:dyDescent="0.25">
      <c r="A401" s="31" t="s">
        <v>947</v>
      </c>
      <c r="B401" s="67">
        <v>88267</v>
      </c>
      <c r="C401" s="57" t="s">
        <v>83</v>
      </c>
      <c r="D401" s="58" t="s">
        <v>42</v>
      </c>
      <c r="E401" s="55">
        <v>21.76</v>
      </c>
      <c r="F401" s="55">
        <v>0.25</v>
      </c>
      <c r="G401" s="59">
        <v>1</v>
      </c>
      <c r="H401" s="79">
        <v>0.5</v>
      </c>
      <c r="I401" s="54" t="s">
        <v>946</v>
      </c>
      <c r="J401" s="69"/>
      <c r="K401" s="69"/>
      <c r="L401" s="70"/>
    </row>
    <row r="402" spans="1:12" ht="38.25" x14ac:dyDescent="0.25">
      <c r="A402" s="31" t="s">
        <v>948</v>
      </c>
      <c r="B402" s="80">
        <v>89709</v>
      </c>
      <c r="C402" s="33" t="s">
        <v>949</v>
      </c>
      <c r="D402" s="34" t="s">
        <v>72</v>
      </c>
      <c r="E402" s="35">
        <v>15.638607000000002</v>
      </c>
      <c r="F402" s="36"/>
      <c r="G402" s="36"/>
      <c r="H402" s="86">
        <v>10</v>
      </c>
      <c r="I402" s="35" t="s">
        <v>892</v>
      </c>
      <c r="J402" s="35"/>
      <c r="K402" s="35"/>
      <c r="L402" s="38"/>
    </row>
    <row r="403" spans="1:12" x14ac:dyDescent="0.25">
      <c r="A403" s="31" t="s">
        <v>950</v>
      </c>
      <c r="B403" s="67">
        <v>122</v>
      </c>
      <c r="C403" s="57" t="s">
        <v>930</v>
      </c>
      <c r="D403" s="58" t="s">
        <v>72</v>
      </c>
      <c r="E403" s="55">
        <v>59.63</v>
      </c>
      <c r="F403" s="55">
        <v>4.8999999999999998E-3</v>
      </c>
      <c r="G403" s="59">
        <v>1</v>
      </c>
      <c r="H403" s="79">
        <v>4.9000000000000002E-2</v>
      </c>
      <c r="I403" s="54" t="s">
        <v>951</v>
      </c>
      <c r="J403" s="69"/>
      <c r="K403" s="69"/>
      <c r="L403" s="70"/>
    </row>
    <row r="404" spans="1:12" ht="24" x14ac:dyDescent="0.25">
      <c r="A404" s="31" t="s">
        <v>952</v>
      </c>
      <c r="B404" s="67">
        <v>11741</v>
      </c>
      <c r="C404" s="57" t="s">
        <v>953</v>
      </c>
      <c r="D404" s="58" t="s">
        <v>72</v>
      </c>
      <c r="E404" s="55">
        <v>12.06</v>
      </c>
      <c r="F404" s="55">
        <v>1</v>
      </c>
      <c r="G404" s="59">
        <v>1</v>
      </c>
      <c r="H404" s="79">
        <v>10</v>
      </c>
      <c r="I404" s="54" t="s">
        <v>892</v>
      </c>
      <c r="J404" s="69"/>
      <c r="K404" s="69"/>
      <c r="L404" s="70"/>
    </row>
    <row r="405" spans="1:12" x14ac:dyDescent="0.25">
      <c r="A405" s="31" t="s">
        <v>954</v>
      </c>
      <c r="B405" s="67">
        <v>20083</v>
      </c>
      <c r="C405" s="57" t="s">
        <v>940</v>
      </c>
      <c r="D405" s="58" t="s">
        <v>72</v>
      </c>
      <c r="E405" s="55">
        <v>67.56</v>
      </c>
      <c r="F405" s="55">
        <v>7.4999999999999997E-3</v>
      </c>
      <c r="G405" s="59">
        <v>1</v>
      </c>
      <c r="H405" s="79">
        <v>7.4999999999999997E-2</v>
      </c>
      <c r="I405" s="54" t="s">
        <v>955</v>
      </c>
      <c r="J405" s="69"/>
      <c r="K405" s="69"/>
      <c r="L405" s="70"/>
    </row>
    <row r="406" spans="1:12" x14ac:dyDescent="0.25">
      <c r="A406" s="31" t="s">
        <v>956</v>
      </c>
      <c r="B406" s="67">
        <v>38383</v>
      </c>
      <c r="C406" s="57" t="s">
        <v>943</v>
      </c>
      <c r="D406" s="58" t="s">
        <v>72</v>
      </c>
      <c r="E406" s="55">
        <v>2.06</v>
      </c>
      <c r="F406" s="55">
        <v>1.7000000000000001E-2</v>
      </c>
      <c r="G406" s="59">
        <v>1</v>
      </c>
      <c r="H406" s="79">
        <v>0.17</v>
      </c>
      <c r="I406" s="54" t="s">
        <v>957</v>
      </c>
      <c r="J406" s="69"/>
      <c r="K406" s="69"/>
      <c r="L406" s="70"/>
    </row>
    <row r="407" spans="1:12" ht="24" x14ac:dyDescent="0.25">
      <c r="A407" s="31" t="s">
        <v>958</v>
      </c>
      <c r="B407" s="67">
        <v>88248</v>
      </c>
      <c r="C407" s="57" t="s">
        <v>80</v>
      </c>
      <c r="D407" s="58" t="s">
        <v>42</v>
      </c>
      <c r="E407" s="55">
        <v>17.45</v>
      </c>
      <c r="F407" s="55">
        <v>7.0000000000000007E-2</v>
      </c>
      <c r="G407" s="59">
        <v>1</v>
      </c>
      <c r="H407" s="79">
        <v>0.70000000000000007</v>
      </c>
      <c r="I407" s="54" t="s">
        <v>959</v>
      </c>
      <c r="J407" s="69"/>
      <c r="K407" s="69"/>
      <c r="L407" s="70"/>
    </row>
    <row r="408" spans="1:12" ht="24" x14ac:dyDescent="0.25">
      <c r="A408" s="31" t="s">
        <v>960</v>
      </c>
      <c r="B408" s="67">
        <v>88267</v>
      </c>
      <c r="C408" s="57" t="s">
        <v>83</v>
      </c>
      <c r="D408" s="58" t="s">
        <v>42</v>
      </c>
      <c r="E408" s="55">
        <v>21.76</v>
      </c>
      <c r="F408" s="55">
        <v>7.0000000000000007E-2</v>
      </c>
      <c r="G408" s="59">
        <v>1</v>
      </c>
      <c r="H408" s="79">
        <v>0.70000000000000007</v>
      </c>
      <c r="I408" s="54" t="s">
        <v>959</v>
      </c>
      <c r="J408" s="69"/>
      <c r="K408" s="69"/>
      <c r="L408" s="70"/>
    </row>
    <row r="409" spans="1:12" ht="38.25" x14ac:dyDescent="0.25">
      <c r="A409" s="31" t="s">
        <v>961</v>
      </c>
      <c r="B409" s="80">
        <v>89714</v>
      </c>
      <c r="C409" s="33" t="s">
        <v>962</v>
      </c>
      <c r="D409" s="34" t="s">
        <v>49</v>
      </c>
      <c r="E409" s="35">
        <v>55.466596999999993</v>
      </c>
      <c r="F409" s="36"/>
      <c r="G409" s="36"/>
      <c r="H409" s="86">
        <v>100</v>
      </c>
      <c r="I409" s="35" t="s">
        <v>963</v>
      </c>
      <c r="J409" s="35"/>
      <c r="K409" s="35"/>
      <c r="L409" s="38"/>
    </row>
    <row r="410" spans="1:12" x14ac:dyDescent="0.25">
      <c r="A410" s="31" t="s">
        <v>964</v>
      </c>
      <c r="B410" s="67">
        <v>122</v>
      </c>
      <c r="C410" s="57" t="s">
        <v>930</v>
      </c>
      <c r="D410" s="58" t="s">
        <v>72</v>
      </c>
      <c r="E410" s="55">
        <v>59.63</v>
      </c>
      <c r="F410" s="55">
        <v>3.6299999999999999E-2</v>
      </c>
      <c r="G410" s="59">
        <v>1</v>
      </c>
      <c r="H410" s="79">
        <v>3.63</v>
      </c>
      <c r="I410" s="54" t="s">
        <v>965</v>
      </c>
      <c r="J410" s="69"/>
      <c r="K410" s="69"/>
      <c r="L410" s="70"/>
    </row>
    <row r="411" spans="1:12" ht="24" x14ac:dyDescent="0.25">
      <c r="A411" s="31" t="s">
        <v>966</v>
      </c>
      <c r="B411" s="67">
        <v>9836</v>
      </c>
      <c r="C411" s="57" t="s">
        <v>967</v>
      </c>
      <c r="D411" s="58" t="s">
        <v>49</v>
      </c>
      <c r="E411" s="55">
        <v>18.829999999999998</v>
      </c>
      <c r="F411" s="55">
        <v>1.05</v>
      </c>
      <c r="G411" s="59">
        <v>1</v>
      </c>
      <c r="H411" s="79">
        <v>105</v>
      </c>
      <c r="I411" s="54" t="s">
        <v>968</v>
      </c>
      <c r="J411" s="69"/>
      <c r="K411" s="69"/>
      <c r="L411" s="70"/>
    </row>
    <row r="412" spans="1:12" x14ac:dyDescent="0.25">
      <c r="A412" s="31" t="s">
        <v>969</v>
      </c>
      <c r="B412" s="67">
        <v>20083</v>
      </c>
      <c r="C412" s="57" t="s">
        <v>940</v>
      </c>
      <c r="D412" s="58" t="s">
        <v>72</v>
      </c>
      <c r="E412" s="55">
        <v>67.56</v>
      </c>
      <c r="F412" s="55">
        <v>5.9299999999999999E-2</v>
      </c>
      <c r="G412" s="59">
        <v>1</v>
      </c>
      <c r="H412" s="79">
        <v>5.93</v>
      </c>
      <c r="I412" s="54" t="s">
        <v>970</v>
      </c>
      <c r="J412" s="69"/>
      <c r="K412" s="69"/>
      <c r="L412" s="70"/>
    </row>
    <row r="413" spans="1:12" x14ac:dyDescent="0.25">
      <c r="A413" s="31" t="s">
        <v>971</v>
      </c>
      <c r="B413" s="67">
        <v>38383</v>
      </c>
      <c r="C413" s="57" t="s">
        <v>943</v>
      </c>
      <c r="D413" s="58" t="s">
        <v>72</v>
      </c>
      <c r="E413" s="55">
        <v>2.06</v>
      </c>
      <c r="F413" s="55">
        <v>0.247</v>
      </c>
      <c r="G413" s="59">
        <v>1</v>
      </c>
      <c r="H413" s="79">
        <v>24.7</v>
      </c>
      <c r="I413" s="54" t="s">
        <v>972</v>
      </c>
      <c r="J413" s="69"/>
      <c r="K413" s="69"/>
      <c r="L413" s="70"/>
    </row>
    <row r="414" spans="1:12" ht="24" x14ac:dyDescent="0.25">
      <c r="A414" s="31" t="s">
        <v>973</v>
      </c>
      <c r="B414" s="67">
        <v>88248</v>
      </c>
      <c r="C414" s="57" t="s">
        <v>80</v>
      </c>
      <c r="D414" s="58" t="s">
        <v>42</v>
      </c>
      <c r="E414" s="55">
        <v>17.45</v>
      </c>
      <c r="F414" s="55">
        <v>0.74</v>
      </c>
      <c r="G414" s="59">
        <v>1</v>
      </c>
      <c r="H414" s="79">
        <v>74</v>
      </c>
      <c r="I414" s="54" t="s">
        <v>974</v>
      </c>
      <c r="J414" s="69"/>
      <c r="K414" s="69"/>
      <c r="L414" s="70"/>
    </row>
    <row r="415" spans="1:12" ht="24" x14ac:dyDescent="0.25">
      <c r="A415" s="31" t="s">
        <v>975</v>
      </c>
      <c r="B415" s="67">
        <v>88267</v>
      </c>
      <c r="C415" s="57" t="s">
        <v>83</v>
      </c>
      <c r="D415" s="58" t="s">
        <v>42</v>
      </c>
      <c r="E415" s="55">
        <v>21.76</v>
      </c>
      <c r="F415" s="55">
        <v>0.74</v>
      </c>
      <c r="G415" s="59">
        <v>1</v>
      </c>
      <c r="H415" s="79">
        <v>74</v>
      </c>
      <c r="I415" s="54" t="s">
        <v>974</v>
      </c>
      <c r="J415" s="69"/>
      <c r="K415" s="69"/>
      <c r="L415" s="70"/>
    </row>
    <row r="416" spans="1:12" ht="38.25" x14ac:dyDescent="0.25">
      <c r="A416" s="31" t="s">
        <v>976</v>
      </c>
      <c r="B416" s="80">
        <v>89748</v>
      </c>
      <c r="C416" s="33" t="s">
        <v>977</v>
      </c>
      <c r="D416" s="34" t="s">
        <v>72</v>
      </c>
      <c r="E416" s="35">
        <v>42.374560000000002</v>
      </c>
      <c r="F416" s="36"/>
      <c r="G416" s="36"/>
      <c r="H416" s="86">
        <v>11</v>
      </c>
      <c r="I416" s="35" t="s">
        <v>978</v>
      </c>
      <c r="J416" s="35"/>
      <c r="K416" s="35"/>
      <c r="L416" s="38"/>
    </row>
    <row r="417" spans="1:12" x14ac:dyDescent="0.25">
      <c r="A417" s="31" t="s">
        <v>979</v>
      </c>
      <c r="B417" s="67">
        <v>301</v>
      </c>
      <c r="C417" s="57" t="s">
        <v>980</v>
      </c>
      <c r="D417" s="58" t="s">
        <v>72</v>
      </c>
      <c r="E417" s="55">
        <v>3.1</v>
      </c>
      <c r="F417" s="55">
        <v>1</v>
      </c>
      <c r="G417" s="59">
        <v>1</v>
      </c>
      <c r="H417" s="79">
        <v>11</v>
      </c>
      <c r="I417" s="54" t="s">
        <v>978</v>
      </c>
      <c r="J417" s="69"/>
      <c r="K417" s="69"/>
      <c r="L417" s="70"/>
    </row>
    <row r="418" spans="1:12" x14ac:dyDescent="0.25">
      <c r="A418" s="31" t="s">
        <v>981</v>
      </c>
      <c r="B418" s="67">
        <v>1966</v>
      </c>
      <c r="C418" s="57" t="s">
        <v>982</v>
      </c>
      <c r="D418" s="58" t="s">
        <v>72</v>
      </c>
      <c r="E418" s="55">
        <v>28.34</v>
      </c>
      <c r="F418" s="55">
        <v>1</v>
      </c>
      <c r="G418" s="59">
        <v>1</v>
      </c>
      <c r="H418" s="79">
        <v>11</v>
      </c>
      <c r="I418" s="54" t="s">
        <v>978</v>
      </c>
      <c r="J418" s="69"/>
      <c r="K418" s="69"/>
      <c r="L418" s="70"/>
    </row>
    <row r="419" spans="1:12" ht="24" x14ac:dyDescent="0.25">
      <c r="A419" s="31" t="s">
        <v>983</v>
      </c>
      <c r="B419" s="67">
        <v>20078</v>
      </c>
      <c r="C419" s="57" t="s">
        <v>937</v>
      </c>
      <c r="D419" s="58" t="s">
        <v>72</v>
      </c>
      <c r="E419" s="55">
        <v>24.61</v>
      </c>
      <c r="F419" s="55">
        <v>4.5999999999999999E-2</v>
      </c>
      <c r="G419" s="59">
        <v>1</v>
      </c>
      <c r="H419" s="79">
        <v>0.50600000000000001</v>
      </c>
      <c r="I419" s="54" t="s">
        <v>984</v>
      </c>
      <c r="J419" s="69"/>
      <c r="K419" s="69"/>
      <c r="L419" s="70"/>
    </row>
    <row r="420" spans="1:12" ht="24" x14ac:dyDescent="0.25">
      <c r="A420" s="31" t="s">
        <v>985</v>
      </c>
      <c r="B420" s="67">
        <v>88248</v>
      </c>
      <c r="C420" s="57" t="s">
        <v>80</v>
      </c>
      <c r="D420" s="58" t="s">
        <v>42</v>
      </c>
      <c r="E420" s="55">
        <v>17.45</v>
      </c>
      <c r="F420" s="55">
        <v>0.25</v>
      </c>
      <c r="G420" s="59">
        <v>1</v>
      </c>
      <c r="H420" s="79">
        <v>2.75</v>
      </c>
      <c r="I420" s="54" t="s">
        <v>986</v>
      </c>
      <c r="J420" s="69"/>
      <c r="K420" s="69"/>
      <c r="L420" s="87"/>
    </row>
    <row r="421" spans="1:12" ht="24" x14ac:dyDescent="0.25">
      <c r="A421" s="31" t="s">
        <v>987</v>
      </c>
      <c r="B421" s="67">
        <v>88267</v>
      </c>
      <c r="C421" s="57" t="s">
        <v>83</v>
      </c>
      <c r="D421" s="58" t="s">
        <v>42</v>
      </c>
      <c r="E421" s="55">
        <v>21.76</v>
      </c>
      <c r="F421" s="55">
        <v>0.25</v>
      </c>
      <c r="G421" s="59">
        <v>1</v>
      </c>
      <c r="H421" s="79">
        <v>2.75</v>
      </c>
      <c r="I421" s="54" t="s">
        <v>986</v>
      </c>
      <c r="J421" s="69"/>
      <c r="K421" s="69"/>
      <c r="L421" s="70"/>
    </row>
    <row r="422" spans="1:12" ht="38.25" x14ac:dyDescent="0.25">
      <c r="A422" s="31" t="s">
        <v>988</v>
      </c>
      <c r="B422" s="80">
        <v>89746</v>
      </c>
      <c r="C422" s="33" t="s">
        <v>989</v>
      </c>
      <c r="D422" s="34" t="s">
        <v>72</v>
      </c>
      <c r="E422" s="35">
        <v>24.664560000000002</v>
      </c>
      <c r="F422" s="36"/>
      <c r="G422" s="36"/>
      <c r="H422" s="86">
        <v>4</v>
      </c>
      <c r="I422" s="35" t="s">
        <v>873</v>
      </c>
      <c r="J422" s="35"/>
      <c r="K422" s="35"/>
      <c r="L422" s="38"/>
    </row>
    <row r="423" spans="1:12" x14ac:dyDescent="0.25">
      <c r="A423" s="31" t="s">
        <v>990</v>
      </c>
      <c r="B423" s="67">
        <v>301</v>
      </c>
      <c r="C423" s="57" t="s">
        <v>980</v>
      </c>
      <c r="D423" s="58" t="s">
        <v>72</v>
      </c>
      <c r="E423" s="55">
        <v>3.1</v>
      </c>
      <c r="F423" s="55">
        <v>1</v>
      </c>
      <c r="G423" s="59">
        <v>1</v>
      </c>
      <c r="H423" s="79">
        <v>4</v>
      </c>
      <c r="I423" s="54" t="s">
        <v>873</v>
      </c>
      <c r="J423" s="69"/>
      <c r="K423" s="69"/>
      <c r="L423" s="70"/>
    </row>
    <row r="424" spans="1:12" x14ac:dyDescent="0.25">
      <c r="A424" s="31" t="s">
        <v>991</v>
      </c>
      <c r="B424" s="67">
        <v>3528</v>
      </c>
      <c r="C424" s="57" t="s">
        <v>992</v>
      </c>
      <c r="D424" s="58" t="s">
        <v>72</v>
      </c>
      <c r="E424" s="55">
        <v>10.63</v>
      </c>
      <c r="F424" s="55">
        <v>1</v>
      </c>
      <c r="G424" s="59">
        <v>1</v>
      </c>
      <c r="H424" s="79">
        <v>4</v>
      </c>
      <c r="I424" s="54" t="s">
        <v>873</v>
      </c>
      <c r="J424" s="69"/>
      <c r="K424" s="69"/>
      <c r="L424" s="70"/>
    </row>
    <row r="425" spans="1:12" ht="24" x14ac:dyDescent="0.25">
      <c r="A425" s="31" t="s">
        <v>993</v>
      </c>
      <c r="B425" s="67">
        <v>20078</v>
      </c>
      <c r="C425" s="57" t="s">
        <v>937</v>
      </c>
      <c r="D425" s="58" t="s">
        <v>72</v>
      </c>
      <c r="E425" s="55">
        <v>24.61</v>
      </c>
      <c r="F425" s="55">
        <v>4.5999999999999999E-2</v>
      </c>
      <c r="G425" s="59">
        <v>1</v>
      </c>
      <c r="H425" s="79">
        <v>0.184</v>
      </c>
      <c r="I425" s="54" t="s">
        <v>994</v>
      </c>
      <c r="J425" s="69"/>
      <c r="K425" s="69"/>
      <c r="L425" s="70"/>
    </row>
    <row r="426" spans="1:12" ht="24" x14ac:dyDescent="0.25">
      <c r="A426" s="31" t="s">
        <v>995</v>
      </c>
      <c r="B426" s="67">
        <v>88248</v>
      </c>
      <c r="C426" s="57" t="s">
        <v>80</v>
      </c>
      <c r="D426" s="58" t="s">
        <v>42</v>
      </c>
      <c r="E426" s="55">
        <v>17.45</v>
      </c>
      <c r="F426" s="55">
        <v>0.25</v>
      </c>
      <c r="G426" s="59">
        <v>1</v>
      </c>
      <c r="H426" s="79">
        <v>1</v>
      </c>
      <c r="I426" s="54" t="s">
        <v>996</v>
      </c>
      <c r="J426" s="69"/>
      <c r="K426" s="69"/>
      <c r="L426" s="70"/>
    </row>
    <row r="427" spans="1:12" ht="24" x14ac:dyDescent="0.25">
      <c r="A427" s="31" t="s">
        <v>997</v>
      </c>
      <c r="B427" s="67">
        <v>88267</v>
      </c>
      <c r="C427" s="57" t="s">
        <v>83</v>
      </c>
      <c r="D427" s="58" t="s">
        <v>42</v>
      </c>
      <c r="E427" s="55">
        <v>21.76</v>
      </c>
      <c r="F427" s="55">
        <v>0.25</v>
      </c>
      <c r="G427" s="59">
        <v>1</v>
      </c>
      <c r="H427" s="79">
        <v>1</v>
      </c>
      <c r="I427" s="54" t="s">
        <v>996</v>
      </c>
      <c r="J427" s="69"/>
      <c r="K427" s="69"/>
      <c r="L427" s="70"/>
    </row>
    <row r="428" spans="1:12" ht="38.25" x14ac:dyDescent="0.25">
      <c r="A428" s="31" t="s">
        <v>998</v>
      </c>
      <c r="B428" s="80">
        <v>89797</v>
      </c>
      <c r="C428" s="33" t="s">
        <v>999</v>
      </c>
      <c r="D428" s="34" t="s">
        <v>72</v>
      </c>
      <c r="E428" s="35">
        <v>49.253419999999998</v>
      </c>
      <c r="F428" s="36"/>
      <c r="G428" s="36"/>
      <c r="H428" s="86">
        <v>10</v>
      </c>
      <c r="I428" s="35" t="s">
        <v>892</v>
      </c>
      <c r="J428" s="35"/>
      <c r="K428" s="35"/>
      <c r="L428" s="38"/>
    </row>
    <row r="429" spans="1:12" x14ac:dyDescent="0.25">
      <c r="A429" s="31" t="s">
        <v>1000</v>
      </c>
      <c r="B429" s="67">
        <v>301</v>
      </c>
      <c r="C429" s="57" t="s">
        <v>980</v>
      </c>
      <c r="D429" s="58" t="s">
        <v>72</v>
      </c>
      <c r="E429" s="55">
        <v>3.1</v>
      </c>
      <c r="F429" s="55">
        <v>2</v>
      </c>
      <c r="G429" s="59">
        <v>1</v>
      </c>
      <c r="H429" s="79">
        <v>20</v>
      </c>
      <c r="I429" s="54" t="s">
        <v>707</v>
      </c>
      <c r="J429" s="69"/>
      <c r="K429" s="69"/>
      <c r="L429" s="70"/>
    </row>
    <row r="430" spans="1:12" ht="24" x14ac:dyDescent="0.25">
      <c r="A430" s="31" t="s">
        <v>1001</v>
      </c>
      <c r="B430" s="67">
        <v>3670</v>
      </c>
      <c r="C430" s="57" t="s">
        <v>1002</v>
      </c>
      <c r="D430" s="58" t="s">
        <v>72</v>
      </c>
      <c r="E430" s="55">
        <v>27.85</v>
      </c>
      <c r="F430" s="55">
        <v>1</v>
      </c>
      <c r="G430" s="59">
        <v>1</v>
      </c>
      <c r="H430" s="79">
        <v>10</v>
      </c>
      <c r="I430" s="54" t="s">
        <v>892</v>
      </c>
      <c r="J430" s="69"/>
      <c r="K430" s="69"/>
      <c r="L430" s="70"/>
    </row>
    <row r="431" spans="1:12" ht="24" x14ac:dyDescent="0.25">
      <c r="A431" s="31" t="s">
        <v>1003</v>
      </c>
      <c r="B431" s="67">
        <v>20078</v>
      </c>
      <c r="C431" s="57" t="s">
        <v>937</v>
      </c>
      <c r="D431" s="58" t="s">
        <v>72</v>
      </c>
      <c r="E431" s="55">
        <v>24.61</v>
      </c>
      <c r="F431" s="55">
        <v>9.1999999999999998E-2</v>
      </c>
      <c r="G431" s="59">
        <v>1</v>
      </c>
      <c r="H431" s="79">
        <v>0.91999999999999993</v>
      </c>
      <c r="I431" s="54" t="s">
        <v>1004</v>
      </c>
      <c r="J431" s="69"/>
      <c r="K431" s="69"/>
      <c r="L431" s="70"/>
    </row>
    <row r="432" spans="1:12" ht="24" x14ac:dyDescent="0.25">
      <c r="A432" s="31" t="s">
        <v>1005</v>
      </c>
      <c r="B432" s="67">
        <v>88248</v>
      </c>
      <c r="C432" s="57" t="s">
        <v>80</v>
      </c>
      <c r="D432" s="58" t="s">
        <v>42</v>
      </c>
      <c r="E432" s="55">
        <v>17.45</v>
      </c>
      <c r="F432" s="55">
        <v>0.33</v>
      </c>
      <c r="G432" s="59">
        <v>1</v>
      </c>
      <c r="H432" s="79">
        <v>3.3000000000000003</v>
      </c>
      <c r="I432" s="54" t="s">
        <v>1006</v>
      </c>
      <c r="J432" s="69"/>
      <c r="K432" s="69"/>
      <c r="L432" s="70"/>
    </row>
    <row r="433" spans="1:12" ht="24" x14ac:dyDescent="0.25">
      <c r="A433" s="31" t="s">
        <v>1007</v>
      </c>
      <c r="B433" s="67">
        <v>88267</v>
      </c>
      <c r="C433" s="57" t="s">
        <v>83</v>
      </c>
      <c r="D433" s="58" t="s">
        <v>42</v>
      </c>
      <c r="E433" s="55">
        <v>21.76</v>
      </c>
      <c r="F433" s="55">
        <v>0.33</v>
      </c>
      <c r="G433" s="59">
        <v>1</v>
      </c>
      <c r="H433" s="79">
        <v>3.3000000000000003</v>
      </c>
      <c r="I433" s="54" t="s">
        <v>1006</v>
      </c>
      <c r="J433" s="69"/>
      <c r="K433" s="69"/>
      <c r="L433" s="70"/>
    </row>
    <row r="434" spans="1:12" ht="38.25" x14ac:dyDescent="0.25">
      <c r="A434" s="31" t="s">
        <v>1008</v>
      </c>
      <c r="B434" s="80">
        <v>89796</v>
      </c>
      <c r="C434" s="33" t="s">
        <v>1009</v>
      </c>
      <c r="D434" s="34" t="s">
        <v>72</v>
      </c>
      <c r="E434" s="35">
        <v>41.963419999999999</v>
      </c>
      <c r="F434" s="36"/>
      <c r="G434" s="36"/>
      <c r="H434" s="86">
        <v>6</v>
      </c>
      <c r="I434" s="35" t="s">
        <v>1010</v>
      </c>
      <c r="J434" s="35"/>
      <c r="K434" s="35"/>
      <c r="L434" s="38"/>
    </row>
    <row r="435" spans="1:12" x14ac:dyDescent="0.25">
      <c r="A435" s="31" t="s">
        <v>1011</v>
      </c>
      <c r="B435" s="67">
        <v>301</v>
      </c>
      <c r="C435" s="57" t="s">
        <v>980</v>
      </c>
      <c r="D435" s="58" t="s">
        <v>72</v>
      </c>
      <c r="E435" s="55">
        <v>3.1</v>
      </c>
      <c r="F435" s="55">
        <v>2</v>
      </c>
      <c r="G435" s="59">
        <v>1</v>
      </c>
      <c r="H435" s="79">
        <v>12</v>
      </c>
      <c r="I435" s="54" t="s">
        <v>1012</v>
      </c>
      <c r="J435" s="69"/>
      <c r="K435" s="69"/>
      <c r="L435" s="70"/>
    </row>
    <row r="436" spans="1:12" ht="24" x14ac:dyDescent="0.25">
      <c r="A436" s="31" t="s">
        <v>1013</v>
      </c>
      <c r="B436" s="67">
        <v>7091</v>
      </c>
      <c r="C436" s="57" t="s">
        <v>1014</v>
      </c>
      <c r="D436" s="58" t="s">
        <v>72</v>
      </c>
      <c r="E436" s="55">
        <v>20.56</v>
      </c>
      <c r="F436" s="55">
        <v>1</v>
      </c>
      <c r="G436" s="59">
        <v>1</v>
      </c>
      <c r="H436" s="79">
        <v>6</v>
      </c>
      <c r="I436" s="54" t="s">
        <v>1010</v>
      </c>
      <c r="J436" s="69"/>
      <c r="K436" s="69"/>
      <c r="L436" s="70"/>
    </row>
    <row r="437" spans="1:12" ht="24" x14ac:dyDescent="0.25">
      <c r="A437" s="31" t="s">
        <v>1015</v>
      </c>
      <c r="B437" s="67">
        <v>20078</v>
      </c>
      <c r="C437" s="57" t="s">
        <v>937</v>
      </c>
      <c r="D437" s="58" t="s">
        <v>72</v>
      </c>
      <c r="E437" s="55">
        <v>24.61</v>
      </c>
      <c r="F437" s="55">
        <v>9.1999999999999998E-2</v>
      </c>
      <c r="G437" s="59">
        <v>1</v>
      </c>
      <c r="H437" s="79">
        <v>0.55200000000000005</v>
      </c>
      <c r="I437" s="54" t="s">
        <v>1016</v>
      </c>
      <c r="J437" s="69"/>
      <c r="K437" s="69"/>
      <c r="L437" s="70"/>
    </row>
    <row r="438" spans="1:12" ht="24" x14ac:dyDescent="0.25">
      <c r="A438" s="31" t="s">
        <v>1017</v>
      </c>
      <c r="B438" s="67">
        <v>88248</v>
      </c>
      <c r="C438" s="57" t="s">
        <v>80</v>
      </c>
      <c r="D438" s="58" t="s">
        <v>42</v>
      </c>
      <c r="E438" s="55">
        <v>17.45</v>
      </c>
      <c r="F438" s="55">
        <v>0.33</v>
      </c>
      <c r="G438" s="59">
        <v>1</v>
      </c>
      <c r="H438" s="79">
        <v>1.98</v>
      </c>
      <c r="I438" s="54" t="s">
        <v>1018</v>
      </c>
      <c r="J438" s="69"/>
      <c r="K438" s="69"/>
      <c r="L438" s="70"/>
    </row>
    <row r="439" spans="1:12" ht="24" x14ac:dyDescent="0.25">
      <c r="A439" s="31" t="s">
        <v>1019</v>
      </c>
      <c r="B439" s="67">
        <v>88267</v>
      </c>
      <c r="C439" s="57" t="s">
        <v>83</v>
      </c>
      <c r="D439" s="58" t="s">
        <v>42</v>
      </c>
      <c r="E439" s="55">
        <v>21.76</v>
      </c>
      <c r="F439" s="55">
        <v>0.33</v>
      </c>
      <c r="G439" s="59">
        <v>1</v>
      </c>
      <c r="H439" s="79">
        <v>1.98</v>
      </c>
      <c r="I439" s="54" t="s">
        <v>1018</v>
      </c>
      <c r="J439" s="69"/>
      <c r="K439" s="69"/>
      <c r="L439" s="70"/>
    </row>
    <row r="440" spans="1:12" ht="38.25" x14ac:dyDescent="0.25">
      <c r="A440" s="31" t="s">
        <v>1020</v>
      </c>
      <c r="B440" s="80">
        <v>89779</v>
      </c>
      <c r="C440" s="33" t="s">
        <v>1021</v>
      </c>
      <c r="D440" s="34" t="s">
        <v>72</v>
      </c>
      <c r="E440" s="35">
        <v>32.657760000000003</v>
      </c>
      <c r="F440" s="36"/>
      <c r="G440" s="36"/>
      <c r="H440" s="86">
        <v>4</v>
      </c>
      <c r="I440" s="35" t="s">
        <v>873</v>
      </c>
      <c r="J440" s="35"/>
      <c r="K440" s="35"/>
      <c r="L440" s="38"/>
    </row>
    <row r="441" spans="1:12" x14ac:dyDescent="0.25">
      <c r="A441" s="31" t="s">
        <v>1022</v>
      </c>
      <c r="B441" s="67">
        <v>301</v>
      </c>
      <c r="C441" s="57" t="s">
        <v>980</v>
      </c>
      <c r="D441" s="58" t="s">
        <v>72</v>
      </c>
      <c r="E441" s="55">
        <v>3.1</v>
      </c>
      <c r="F441" s="55">
        <v>1</v>
      </c>
      <c r="G441" s="59">
        <v>1</v>
      </c>
      <c r="H441" s="79">
        <v>4</v>
      </c>
      <c r="I441" s="54" t="s">
        <v>873</v>
      </c>
      <c r="J441" s="69"/>
      <c r="K441" s="69"/>
      <c r="L441" s="70"/>
    </row>
    <row r="442" spans="1:12" x14ac:dyDescent="0.25">
      <c r="A442" s="31" t="s">
        <v>1023</v>
      </c>
      <c r="B442" s="67">
        <v>3893</v>
      </c>
      <c r="C442" s="57" t="s">
        <v>1024</v>
      </c>
      <c r="D442" s="58" t="s">
        <v>72</v>
      </c>
      <c r="E442" s="55">
        <v>21.76</v>
      </c>
      <c r="F442" s="55">
        <v>1</v>
      </c>
      <c r="G442" s="59">
        <v>1</v>
      </c>
      <c r="H442" s="79">
        <v>4</v>
      </c>
      <c r="I442" s="54" t="s">
        <v>873</v>
      </c>
      <c r="J442" s="69"/>
      <c r="K442" s="69"/>
      <c r="L442" s="70"/>
    </row>
    <row r="443" spans="1:12" ht="24" x14ac:dyDescent="0.25">
      <c r="A443" s="31" t="s">
        <v>1025</v>
      </c>
      <c r="B443" s="67">
        <v>20078</v>
      </c>
      <c r="C443" s="57" t="s">
        <v>937</v>
      </c>
      <c r="D443" s="58" t="s">
        <v>72</v>
      </c>
      <c r="E443" s="55">
        <v>24.61</v>
      </c>
      <c r="F443" s="55">
        <v>4.5999999999999999E-2</v>
      </c>
      <c r="G443" s="59">
        <v>1</v>
      </c>
      <c r="H443" s="79">
        <v>0.184</v>
      </c>
      <c r="I443" s="54" t="s">
        <v>994</v>
      </c>
      <c r="J443" s="69"/>
      <c r="K443" s="69"/>
      <c r="L443" s="70"/>
    </row>
    <row r="444" spans="1:12" ht="24" x14ac:dyDescent="0.25">
      <c r="A444" s="31" t="s">
        <v>1026</v>
      </c>
      <c r="B444" s="67">
        <v>88248</v>
      </c>
      <c r="C444" s="57" t="s">
        <v>80</v>
      </c>
      <c r="D444" s="58" t="s">
        <v>42</v>
      </c>
      <c r="E444" s="55">
        <v>17.45</v>
      </c>
      <c r="F444" s="55">
        <v>0.17</v>
      </c>
      <c r="G444" s="59">
        <v>1</v>
      </c>
      <c r="H444" s="79">
        <v>0.68</v>
      </c>
      <c r="I444" s="54" t="s">
        <v>1027</v>
      </c>
      <c r="J444" s="69"/>
      <c r="K444" s="69"/>
      <c r="L444" s="70"/>
    </row>
    <row r="445" spans="1:12" ht="24" x14ac:dyDescent="0.25">
      <c r="A445" s="31" t="s">
        <v>1028</v>
      </c>
      <c r="B445" s="67">
        <v>88267</v>
      </c>
      <c r="C445" s="57" t="s">
        <v>83</v>
      </c>
      <c r="D445" s="58" t="s">
        <v>42</v>
      </c>
      <c r="E445" s="55">
        <v>21.76</v>
      </c>
      <c r="F445" s="55">
        <v>0.17</v>
      </c>
      <c r="G445" s="59">
        <v>1</v>
      </c>
      <c r="H445" s="79">
        <v>0.68</v>
      </c>
      <c r="I445" s="54" t="s">
        <v>1027</v>
      </c>
      <c r="J445" s="69"/>
      <c r="K445" s="69"/>
      <c r="L445" s="70"/>
    </row>
    <row r="446" spans="1:12" x14ac:dyDescent="0.25">
      <c r="A446" s="31">
        <v>16</v>
      </c>
      <c r="B446" s="65"/>
      <c r="C446" s="82" t="s">
        <v>1029</v>
      </c>
      <c r="D446" s="83"/>
      <c r="E446" s="84"/>
      <c r="F446" s="84"/>
      <c r="G446" s="84"/>
      <c r="H446" s="84"/>
      <c r="I446" s="84"/>
      <c r="J446" s="85"/>
      <c r="K446" s="85"/>
      <c r="L446" s="44"/>
    </row>
    <row r="447" spans="1:12" ht="25.5" x14ac:dyDescent="0.25">
      <c r="A447" s="31" t="s">
        <v>1030</v>
      </c>
      <c r="B447" s="80">
        <v>86888</v>
      </c>
      <c r="C447" s="33" t="s">
        <v>1031</v>
      </c>
      <c r="D447" s="34" t="s">
        <v>72</v>
      </c>
      <c r="E447" s="35">
        <v>457.893551</v>
      </c>
      <c r="F447" s="36"/>
      <c r="G447" s="36"/>
      <c r="H447" s="86">
        <v>8</v>
      </c>
      <c r="I447" s="35" t="s">
        <v>1032</v>
      </c>
      <c r="J447" s="35"/>
      <c r="K447" s="35"/>
      <c r="L447" s="38"/>
    </row>
    <row r="448" spans="1:12" ht="36" x14ac:dyDescent="0.25">
      <c r="A448" s="31" t="s">
        <v>1033</v>
      </c>
      <c r="B448" s="67">
        <v>4384</v>
      </c>
      <c r="C448" s="57" t="s">
        <v>1034</v>
      </c>
      <c r="D448" s="58" t="s">
        <v>72</v>
      </c>
      <c r="E448" s="55">
        <v>29.19</v>
      </c>
      <c r="F448" s="55">
        <v>2</v>
      </c>
      <c r="G448" s="59">
        <v>1</v>
      </c>
      <c r="H448" s="88">
        <v>16</v>
      </c>
      <c r="I448" s="54" t="s">
        <v>1035</v>
      </c>
      <c r="J448" s="69"/>
      <c r="K448" s="69"/>
      <c r="L448" s="70"/>
    </row>
    <row r="449" spans="1:12" ht="24" x14ac:dyDescent="0.25">
      <c r="A449" s="31" t="s">
        <v>1036</v>
      </c>
      <c r="B449" s="67">
        <v>6138</v>
      </c>
      <c r="C449" s="57" t="s">
        <v>1037</v>
      </c>
      <c r="D449" s="58" t="s">
        <v>72</v>
      </c>
      <c r="E449" s="55">
        <v>11.57</v>
      </c>
      <c r="F449" s="55">
        <v>1</v>
      </c>
      <c r="G449" s="59">
        <v>1</v>
      </c>
      <c r="H449" s="79">
        <v>8</v>
      </c>
      <c r="I449" s="54" t="s">
        <v>1032</v>
      </c>
      <c r="J449" s="69"/>
      <c r="K449" s="69"/>
      <c r="L449" s="70"/>
    </row>
    <row r="450" spans="1:12" ht="24" x14ac:dyDescent="0.25">
      <c r="A450" s="31" t="s">
        <v>1038</v>
      </c>
      <c r="B450" s="67">
        <v>10422</v>
      </c>
      <c r="C450" s="57" t="s">
        <v>1039</v>
      </c>
      <c r="D450" s="58" t="s">
        <v>72</v>
      </c>
      <c r="E450" s="55">
        <v>357.02</v>
      </c>
      <c r="F450" s="55">
        <v>1</v>
      </c>
      <c r="G450" s="59">
        <v>1</v>
      </c>
      <c r="H450" s="79">
        <v>8</v>
      </c>
      <c r="I450" s="54" t="s">
        <v>1032</v>
      </c>
      <c r="J450" s="69"/>
      <c r="K450" s="69"/>
      <c r="L450" s="70"/>
    </row>
    <row r="451" spans="1:12" x14ac:dyDescent="0.25">
      <c r="A451" s="31" t="s">
        <v>1040</v>
      </c>
      <c r="B451" s="67">
        <v>37329</v>
      </c>
      <c r="C451" s="57" t="s">
        <v>1041</v>
      </c>
      <c r="D451" s="58" t="s">
        <v>59</v>
      </c>
      <c r="E451" s="55">
        <v>77.91</v>
      </c>
      <c r="F451" s="55">
        <v>8.8099999999999998E-2</v>
      </c>
      <c r="G451" s="59">
        <v>1</v>
      </c>
      <c r="H451" s="79">
        <v>0.70479999999999998</v>
      </c>
      <c r="I451" s="54" t="s">
        <v>1042</v>
      </c>
      <c r="J451" s="69"/>
      <c r="K451" s="69"/>
      <c r="L451" s="70"/>
    </row>
    <row r="452" spans="1:12" ht="24" x14ac:dyDescent="0.25">
      <c r="A452" s="31" t="s">
        <v>1043</v>
      </c>
      <c r="B452" s="67">
        <v>88267</v>
      </c>
      <c r="C452" s="57" t="s">
        <v>83</v>
      </c>
      <c r="D452" s="58" t="s">
        <v>42</v>
      </c>
      <c r="E452" s="55">
        <v>21.76</v>
      </c>
      <c r="F452" s="55">
        <v>0.77910000000000001</v>
      </c>
      <c r="G452" s="59">
        <v>1</v>
      </c>
      <c r="H452" s="79">
        <v>6.2328000000000001</v>
      </c>
      <c r="I452" s="54" t="s">
        <v>1044</v>
      </c>
      <c r="J452" s="69"/>
      <c r="K452" s="69"/>
      <c r="L452" s="70"/>
    </row>
    <row r="453" spans="1:12" x14ac:dyDescent="0.25">
      <c r="A453" s="31" t="s">
        <v>1045</v>
      </c>
      <c r="B453" s="67">
        <v>88316</v>
      </c>
      <c r="C453" s="57" t="s">
        <v>41</v>
      </c>
      <c r="D453" s="58" t="s">
        <v>42</v>
      </c>
      <c r="E453" s="55">
        <v>16.21</v>
      </c>
      <c r="F453" s="55">
        <v>0.43840000000000001</v>
      </c>
      <c r="G453" s="59">
        <v>1</v>
      </c>
      <c r="H453" s="79">
        <v>3.5072000000000001</v>
      </c>
      <c r="I453" s="54" t="s">
        <v>1046</v>
      </c>
      <c r="J453" s="69"/>
      <c r="K453" s="69"/>
      <c r="L453" s="70"/>
    </row>
    <row r="454" spans="1:12" ht="25.5" x14ac:dyDescent="0.25">
      <c r="A454" s="31" t="s">
        <v>1047</v>
      </c>
      <c r="B454" s="80">
        <v>100860</v>
      </c>
      <c r="C454" s="33" t="s">
        <v>1048</v>
      </c>
      <c r="D454" s="34" t="s">
        <v>72</v>
      </c>
      <c r="E454" s="35">
        <v>79.038088999999999</v>
      </c>
      <c r="F454" s="36"/>
      <c r="G454" s="36"/>
      <c r="H454" s="86">
        <v>4</v>
      </c>
      <c r="I454" s="35" t="s">
        <v>873</v>
      </c>
      <c r="J454" s="35"/>
      <c r="K454" s="35"/>
      <c r="L454" s="38"/>
    </row>
    <row r="455" spans="1:12" ht="24" x14ac:dyDescent="0.25">
      <c r="A455" s="31" t="s">
        <v>1049</v>
      </c>
      <c r="B455" s="67">
        <v>1368</v>
      </c>
      <c r="C455" s="57" t="s">
        <v>1050</v>
      </c>
      <c r="D455" s="58" t="s">
        <v>72</v>
      </c>
      <c r="E455" s="55">
        <v>66.95</v>
      </c>
      <c r="F455" s="55">
        <v>1</v>
      </c>
      <c r="G455" s="59">
        <v>1</v>
      </c>
      <c r="H455" s="79">
        <v>4</v>
      </c>
      <c r="I455" s="54" t="s">
        <v>873</v>
      </c>
      <c r="J455" s="69"/>
      <c r="K455" s="69"/>
      <c r="L455" s="70"/>
    </row>
    <row r="456" spans="1:12" x14ac:dyDescent="0.25">
      <c r="A456" s="31" t="s">
        <v>1051</v>
      </c>
      <c r="B456" s="67">
        <v>3146</v>
      </c>
      <c r="C456" s="57" t="s">
        <v>1052</v>
      </c>
      <c r="D456" s="58" t="s">
        <v>72</v>
      </c>
      <c r="E456" s="55">
        <v>4.1500000000000004</v>
      </c>
      <c r="F456" s="55">
        <v>2.1000000000000001E-2</v>
      </c>
      <c r="G456" s="59">
        <v>1</v>
      </c>
      <c r="H456" s="79">
        <v>8.4000000000000005E-2</v>
      </c>
      <c r="I456" s="54" t="s">
        <v>1053</v>
      </c>
      <c r="J456" s="69"/>
      <c r="K456" s="69"/>
      <c r="L456" s="70"/>
    </row>
    <row r="457" spans="1:12" ht="24" x14ac:dyDescent="0.25">
      <c r="A457" s="31" t="s">
        <v>1054</v>
      </c>
      <c r="B457" s="67">
        <v>88267</v>
      </c>
      <c r="C457" s="57" t="s">
        <v>83</v>
      </c>
      <c r="D457" s="58" t="s">
        <v>42</v>
      </c>
      <c r="E457" s="55">
        <v>21.76</v>
      </c>
      <c r="F457" s="55">
        <v>0.44669999999999999</v>
      </c>
      <c r="G457" s="59">
        <v>1</v>
      </c>
      <c r="H457" s="79">
        <v>1.7867999999999999</v>
      </c>
      <c r="I457" s="54" t="s">
        <v>1055</v>
      </c>
      <c r="J457" s="69"/>
      <c r="K457" s="69"/>
      <c r="L457" s="70"/>
    </row>
    <row r="458" spans="1:12" x14ac:dyDescent="0.25">
      <c r="A458" s="31" t="s">
        <v>1056</v>
      </c>
      <c r="B458" s="67">
        <v>88316</v>
      </c>
      <c r="C458" s="57" t="s">
        <v>41</v>
      </c>
      <c r="D458" s="58" t="s">
        <v>42</v>
      </c>
      <c r="E458" s="55">
        <v>16.21</v>
      </c>
      <c r="F458" s="55">
        <v>0.14069999999999999</v>
      </c>
      <c r="G458" s="59">
        <v>1</v>
      </c>
      <c r="H458" s="79">
        <v>0.56279999999999997</v>
      </c>
      <c r="I458" s="54" t="s">
        <v>1057</v>
      </c>
      <c r="J458" s="69"/>
      <c r="K458" s="69"/>
      <c r="L458" s="70"/>
    </row>
    <row r="459" spans="1:12" ht="51" x14ac:dyDescent="0.25">
      <c r="A459" s="31" t="s">
        <v>1058</v>
      </c>
      <c r="B459" s="80">
        <v>86939</v>
      </c>
      <c r="C459" s="33" t="s">
        <v>1059</v>
      </c>
      <c r="D459" s="34" t="s">
        <v>72</v>
      </c>
      <c r="E459" s="35">
        <v>396.58</v>
      </c>
      <c r="F459" s="36"/>
      <c r="G459" s="36"/>
      <c r="H459" s="86">
        <v>9</v>
      </c>
      <c r="I459" s="35" t="s">
        <v>790</v>
      </c>
      <c r="J459" s="35"/>
      <c r="K459" s="35"/>
      <c r="L459" s="38"/>
    </row>
    <row r="460" spans="1:12" ht="24" x14ac:dyDescent="0.25">
      <c r="A460" s="31" t="s">
        <v>1060</v>
      </c>
      <c r="B460" s="67">
        <v>86879</v>
      </c>
      <c r="C460" s="57" t="s">
        <v>1061</v>
      </c>
      <c r="D460" s="58" t="s">
        <v>72</v>
      </c>
      <c r="E460" s="55">
        <v>6.63</v>
      </c>
      <c r="F460" s="55">
        <v>1</v>
      </c>
      <c r="G460" s="59">
        <v>1</v>
      </c>
      <c r="H460" s="79">
        <v>9</v>
      </c>
      <c r="I460" s="54" t="s">
        <v>790</v>
      </c>
      <c r="J460" s="69"/>
      <c r="K460" s="69"/>
      <c r="L460" s="70"/>
    </row>
    <row r="461" spans="1:12" ht="24" x14ac:dyDescent="0.25">
      <c r="A461" s="31" t="s">
        <v>1062</v>
      </c>
      <c r="B461" s="67">
        <v>86883</v>
      </c>
      <c r="C461" s="57" t="s">
        <v>1063</v>
      </c>
      <c r="D461" s="58" t="s">
        <v>72</v>
      </c>
      <c r="E461" s="55">
        <v>11.29</v>
      </c>
      <c r="F461" s="55">
        <v>1</v>
      </c>
      <c r="G461" s="59">
        <v>1</v>
      </c>
      <c r="H461" s="79">
        <v>9</v>
      </c>
      <c r="I461" s="54" t="s">
        <v>790</v>
      </c>
      <c r="J461" s="69"/>
      <c r="K461" s="69"/>
      <c r="L461" s="70"/>
    </row>
    <row r="462" spans="1:12" ht="24" x14ac:dyDescent="0.25">
      <c r="A462" s="31" t="s">
        <v>1064</v>
      </c>
      <c r="B462" s="67">
        <v>86884</v>
      </c>
      <c r="C462" s="57" t="s">
        <v>1065</v>
      </c>
      <c r="D462" s="58" t="s">
        <v>72</v>
      </c>
      <c r="E462" s="55">
        <v>8.17</v>
      </c>
      <c r="F462" s="55">
        <v>1</v>
      </c>
      <c r="G462" s="59">
        <v>1</v>
      </c>
      <c r="H462" s="79">
        <v>9</v>
      </c>
      <c r="I462" s="54" t="s">
        <v>790</v>
      </c>
      <c r="J462" s="69"/>
      <c r="K462" s="69"/>
      <c r="L462" s="70"/>
    </row>
    <row r="463" spans="1:12" ht="24" x14ac:dyDescent="0.25">
      <c r="A463" s="31" t="s">
        <v>1066</v>
      </c>
      <c r="B463" s="67">
        <v>86902</v>
      </c>
      <c r="C463" s="57" t="s">
        <v>1067</v>
      </c>
      <c r="D463" s="58" t="s">
        <v>72</v>
      </c>
      <c r="E463" s="55">
        <v>314.33999999999997</v>
      </c>
      <c r="F463" s="55">
        <v>1</v>
      </c>
      <c r="G463" s="59">
        <v>1</v>
      </c>
      <c r="H463" s="79">
        <v>9</v>
      </c>
      <c r="I463" s="54" t="s">
        <v>790</v>
      </c>
      <c r="J463" s="69"/>
      <c r="K463" s="69"/>
      <c r="L463" s="70"/>
    </row>
    <row r="464" spans="1:12" ht="24" x14ac:dyDescent="0.25">
      <c r="A464" s="31" t="s">
        <v>1068</v>
      </c>
      <c r="B464" s="67">
        <v>86906</v>
      </c>
      <c r="C464" s="57" t="s">
        <v>1069</v>
      </c>
      <c r="D464" s="58" t="s">
        <v>72</v>
      </c>
      <c r="E464" s="55">
        <v>56.15</v>
      </c>
      <c r="F464" s="55">
        <v>1</v>
      </c>
      <c r="G464" s="59">
        <v>1</v>
      </c>
      <c r="H464" s="79">
        <v>9</v>
      </c>
      <c r="I464" s="54" t="s">
        <v>790</v>
      </c>
      <c r="J464" s="69"/>
      <c r="K464" s="69"/>
      <c r="L464" s="70"/>
    </row>
    <row r="465" spans="1:12" ht="25.5" x14ac:dyDescent="0.25">
      <c r="A465" s="31" t="s">
        <v>1070</v>
      </c>
      <c r="B465" s="80">
        <v>86894</v>
      </c>
      <c r="C465" s="33" t="s">
        <v>1071</v>
      </c>
      <c r="D465" s="34" t="s">
        <v>72</v>
      </c>
      <c r="E465" s="35">
        <v>239.09877499999999</v>
      </c>
      <c r="F465" s="36"/>
      <c r="G465" s="36"/>
      <c r="H465" s="86">
        <v>1</v>
      </c>
      <c r="I465" s="35" t="s">
        <v>73</v>
      </c>
      <c r="J465" s="35"/>
      <c r="K465" s="35"/>
      <c r="L465" s="38"/>
    </row>
    <row r="466" spans="1:12" x14ac:dyDescent="0.25">
      <c r="A466" s="31" t="s">
        <v>1072</v>
      </c>
      <c r="B466" s="67">
        <v>541</v>
      </c>
      <c r="C466" s="57" t="s">
        <v>1073</v>
      </c>
      <c r="D466" s="58" t="s">
        <v>72</v>
      </c>
      <c r="E466" s="55">
        <v>154</v>
      </c>
      <c r="F466" s="55">
        <v>1</v>
      </c>
      <c r="G466" s="59">
        <v>1</v>
      </c>
      <c r="H466" s="79">
        <v>1</v>
      </c>
      <c r="I466" s="54" t="s">
        <v>73</v>
      </c>
      <c r="J466" s="69"/>
      <c r="K466" s="69"/>
      <c r="L466" s="70"/>
    </row>
    <row r="467" spans="1:12" x14ac:dyDescent="0.25">
      <c r="A467" s="31" t="s">
        <v>1074</v>
      </c>
      <c r="B467" s="67">
        <v>4823</v>
      </c>
      <c r="C467" s="57" t="s">
        <v>1075</v>
      </c>
      <c r="D467" s="58" t="s">
        <v>59</v>
      </c>
      <c r="E467" s="55">
        <v>40.43</v>
      </c>
      <c r="F467" s="55">
        <v>6.9199999999999998E-2</v>
      </c>
      <c r="G467" s="59">
        <v>1</v>
      </c>
      <c r="H467" s="79">
        <v>6.9199999999999998E-2</v>
      </c>
      <c r="I467" s="54" t="s">
        <v>1076</v>
      </c>
      <c r="J467" s="69"/>
      <c r="K467" s="69"/>
      <c r="L467" s="70"/>
    </row>
    <row r="468" spans="1:12" ht="24" x14ac:dyDescent="0.25">
      <c r="A468" s="31" t="s">
        <v>1077</v>
      </c>
      <c r="B468" s="67">
        <v>7568</v>
      </c>
      <c r="C468" s="57" t="s">
        <v>1078</v>
      </c>
      <c r="D468" s="58" t="s">
        <v>72</v>
      </c>
      <c r="E468" s="55">
        <v>0.49</v>
      </c>
      <c r="F468" s="55">
        <v>4</v>
      </c>
      <c r="G468" s="59">
        <v>1</v>
      </c>
      <c r="H468" s="79">
        <v>4</v>
      </c>
      <c r="I468" s="54" t="s">
        <v>873</v>
      </c>
      <c r="J468" s="69"/>
      <c r="K468" s="69"/>
      <c r="L468" s="70"/>
    </row>
    <row r="469" spans="1:12" x14ac:dyDescent="0.25">
      <c r="A469" s="31" t="s">
        <v>1079</v>
      </c>
      <c r="B469" s="67">
        <v>37329</v>
      </c>
      <c r="C469" s="57" t="s">
        <v>1041</v>
      </c>
      <c r="D469" s="58" t="s">
        <v>59</v>
      </c>
      <c r="E469" s="55">
        <v>77.91</v>
      </c>
      <c r="F469" s="55">
        <v>9.3600000000000003E-2</v>
      </c>
      <c r="G469" s="59">
        <v>1</v>
      </c>
      <c r="H469" s="79">
        <v>9.3600000000000003E-2</v>
      </c>
      <c r="I469" s="54" t="s">
        <v>1080</v>
      </c>
      <c r="J469" s="69"/>
      <c r="K469" s="69"/>
      <c r="L469" s="70"/>
    </row>
    <row r="470" spans="1:12" ht="24" x14ac:dyDescent="0.25">
      <c r="A470" s="31" t="s">
        <v>1081</v>
      </c>
      <c r="B470" s="67">
        <v>37591</v>
      </c>
      <c r="C470" s="57" t="s">
        <v>1082</v>
      </c>
      <c r="D470" s="58" t="s">
        <v>72</v>
      </c>
      <c r="E470" s="55">
        <v>22.39</v>
      </c>
      <c r="F470" s="55">
        <v>2</v>
      </c>
      <c r="G470" s="59">
        <v>1</v>
      </c>
      <c r="H470" s="79">
        <v>2</v>
      </c>
      <c r="I470" s="54" t="s">
        <v>876</v>
      </c>
      <c r="J470" s="69"/>
      <c r="K470" s="69"/>
      <c r="L470" s="70"/>
    </row>
    <row r="471" spans="1:12" ht="24" x14ac:dyDescent="0.25">
      <c r="A471" s="31" t="s">
        <v>1083</v>
      </c>
      <c r="B471" s="67">
        <v>88267</v>
      </c>
      <c r="C471" s="57" t="s">
        <v>83</v>
      </c>
      <c r="D471" s="58" t="s">
        <v>42</v>
      </c>
      <c r="E471" s="55">
        <v>21.76</v>
      </c>
      <c r="F471" s="55">
        <v>0.82540000000000002</v>
      </c>
      <c r="G471" s="59">
        <v>1</v>
      </c>
      <c r="H471" s="79">
        <v>0.82540000000000002</v>
      </c>
      <c r="I471" s="54" t="s">
        <v>1084</v>
      </c>
      <c r="J471" s="69"/>
      <c r="K471" s="69"/>
      <c r="L471" s="70"/>
    </row>
    <row r="472" spans="1:12" x14ac:dyDescent="0.25">
      <c r="A472" s="31" t="s">
        <v>1085</v>
      </c>
      <c r="B472" s="67">
        <v>88316</v>
      </c>
      <c r="C472" s="57" t="s">
        <v>41</v>
      </c>
      <c r="D472" s="58" t="s">
        <v>42</v>
      </c>
      <c r="E472" s="55">
        <v>16.21</v>
      </c>
      <c r="F472" s="55">
        <v>0.63590000000000002</v>
      </c>
      <c r="G472" s="59">
        <v>1</v>
      </c>
      <c r="H472" s="79">
        <v>0.63590000000000002</v>
      </c>
      <c r="I472" s="54" t="s">
        <v>1086</v>
      </c>
      <c r="J472" s="69"/>
      <c r="K472" s="69"/>
      <c r="L472" s="70"/>
    </row>
    <row r="473" spans="1:12" ht="38.25" x14ac:dyDescent="0.25">
      <c r="A473" s="31" t="s">
        <v>1087</v>
      </c>
      <c r="B473" s="80">
        <v>86909</v>
      </c>
      <c r="C473" s="33" t="s">
        <v>1088</v>
      </c>
      <c r="D473" s="34" t="s">
        <v>72</v>
      </c>
      <c r="E473" s="35">
        <v>97.505566999999999</v>
      </c>
      <c r="F473" s="36"/>
      <c r="G473" s="36"/>
      <c r="H473" s="86">
        <v>10</v>
      </c>
      <c r="I473" s="35" t="s">
        <v>892</v>
      </c>
      <c r="J473" s="35"/>
      <c r="K473" s="35"/>
      <c r="L473" s="38"/>
    </row>
    <row r="474" spans="1:12" x14ac:dyDescent="0.25">
      <c r="A474" s="31" t="s">
        <v>1089</v>
      </c>
      <c r="B474" s="67">
        <v>3146</v>
      </c>
      <c r="C474" s="57" t="s">
        <v>1052</v>
      </c>
      <c r="D474" s="58" t="s">
        <v>72</v>
      </c>
      <c r="E474" s="55">
        <v>4.1500000000000004</v>
      </c>
      <c r="F474" s="55">
        <v>2.1000000000000001E-2</v>
      </c>
      <c r="G474" s="59">
        <v>1</v>
      </c>
      <c r="H474" s="79">
        <v>0.21000000000000002</v>
      </c>
      <c r="I474" s="54" t="s">
        <v>1090</v>
      </c>
      <c r="J474" s="69"/>
      <c r="K474" s="69"/>
      <c r="L474" s="70"/>
    </row>
    <row r="475" spans="1:12" ht="24" x14ac:dyDescent="0.25">
      <c r="A475" s="31" t="s">
        <v>1091</v>
      </c>
      <c r="B475" s="67">
        <v>11772</v>
      </c>
      <c r="C475" s="57" t="s">
        <v>1092</v>
      </c>
      <c r="D475" s="58" t="s">
        <v>72</v>
      </c>
      <c r="E475" s="55">
        <v>92.94</v>
      </c>
      <c r="F475" s="55">
        <v>1</v>
      </c>
      <c r="G475" s="59">
        <v>1</v>
      </c>
      <c r="H475" s="79">
        <v>10</v>
      </c>
      <c r="I475" s="54" t="s">
        <v>892</v>
      </c>
      <c r="J475" s="69"/>
      <c r="K475" s="69"/>
      <c r="L475" s="70"/>
    </row>
    <row r="476" spans="1:12" ht="24" x14ac:dyDescent="0.25">
      <c r="A476" s="31" t="s">
        <v>1093</v>
      </c>
      <c r="B476" s="67">
        <v>88267</v>
      </c>
      <c r="C476" s="57" t="s">
        <v>83</v>
      </c>
      <c r="D476" s="58" t="s">
        <v>42</v>
      </c>
      <c r="E476" s="55">
        <v>21.76</v>
      </c>
      <c r="F476" s="55">
        <v>0.16669999999999999</v>
      </c>
      <c r="G476" s="59">
        <v>1</v>
      </c>
      <c r="H476" s="79">
        <v>1.6669999999999998</v>
      </c>
      <c r="I476" s="54" t="s">
        <v>1094</v>
      </c>
      <c r="J476" s="69"/>
      <c r="K476" s="69"/>
      <c r="L476" s="70"/>
    </row>
    <row r="477" spans="1:12" x14ac:dyDescent="0.25">
      <c r="A477" s="31" t="s">
        <v>1095</v>
      </c>
      <c r="B477" s="67">
        <v>88316</v>
      </c>
      <c r="C477" s="57" t="s">
        <v>41</v>
      </c>
      <c r="D477" s="58" t="s">
        <v>42</v>
      </c>
      <c r="E477" s="55">
        <v>16.21</v>
      </c>
      <c r="F477" s="55">
        <v>5.2499999999999998E-2</v>
      </c>
      <c r="G477" s="59">
        <v>1</v>
      </c>
      <c r="H477" s="79">
        <v>0.52500000000000002</v>
      </c>
      <c r="I477" s="54" t="s">
        <v>1096</v>
      </c>
      <c r="J477" s="69"/>
      <c r="K477" s="69"/>
      <c r="L477" s="70"/>
    </row>
    <row r="478" spans="1:12" ht="25.5" x14ac:dyDescent="0.25">
      <c r="A478" s="31" t="s">
        <v>1097</v>
      </c>
      <c r="B478" s="80">
        <v>86882</v>
      </c>
      <c r="C478" s="33" t="s">
        <v>1098</v>
      </c>
      <c r="D478" s="34" t="s">
        <v>72</v>
      </c>
      <c r="E478" s="35">
        <v>19.807123000000001</v>
      </c>
      <c r="F478" s="36"/>
      <c r="G478" s="36"/>
      <c r="H478" s="86">
        <v>10</v>
      </c>
      <c r="I478" s="35" t="s">
        <v>892</v>
      </c>
      <c r="J478" s="35"/>
      <c r="K478" s="35"/>
      <c r="L478" s="38"/>
    </row>
    <row r="479" spans="1:12" x14ac:dyDescent="0.25">
      <c r="A479" s="31" t="s">
        <v>1099</v>
      </c>
      <c r="B479" s="67">
        <v>3146</v>
      </c>
      <c r="C479" s="57" t="s">
        <v>1052</v>
      </c>
      <c r="D479" s="58" t="s">
        <v>72</v>
      </c>
      <c r="E479" s="55">
        <v>4.1500000000000004</v>
      </c>
      <c r="F479" s="55">
        <v>4.2000000000000003E-2</v>
      </c>
      <c r="G479" s="59">
        <v>1</v>
      </c>
      <c r="H479" s="79">
        <v>0.42000000000000004</v>
      </c>
      <c r="I479" s="54" t="s">
        <v>1100</v>
      </c>
      <c r="J479" s="69"/>
      <c r="K479" s="69"/>
      <c r="L479" s="70"/>
    </row>
    <row r="480" spans="1:12" x14ac:dyDescent="0.25">
      <c r="A480" s="31" t="s">
        <v>1101</v>
      </c>
      <c r="B480" s="67">
        <v>6146</v>
      </c>
      <c r="C480" s="57" t="s">
        <v>1102</v>
      </c>
      <c r="D480" s="58" t="s">
        <v>72</v>
      </c>
      <c r="E480" s="55">
        <v>15.99</v>
      </c>
      <c r="F480" s="55">
        <v>1</v>
      </c>
      <c r="G480" s="59">
        <v>1</v>
      </c>
      <c r="H480" s="79">
        <v>10</v>
      </c>
      <c r="I480" s="54" t="s">
        <v>892</v>
      </c>
      <c r="J480" s="69"/>
      <c r="K480" s="69"/>
      <c r="L480" s="70"/>
    </row>
    <row r="481" spans="1:12" ht="24" x14ac:dyDescent="0.25">
      <c r="A481" s="31" t="s">
        <v>1103</v>
      </c>
      <c r="B481" s="67">
        <v>88267</v>
      </c>
      <c r="C481" s="57" t="s">
        <v>83</v>
      </c>
      <c r="D481" s="58" t="s">
        <v>42</v>
      </c>
      <c r="E481" s="55">
        <v>21.76</v>
      </c>
      <c r="F481" s="55">
        <v>0.1356</v>
      </c>
      <c r="G481" s="59">
        <v>1</v>
      </c>
      <c r="H481" s="79">
        <v>1.3559999999999999</v>
      </c>
      <c r="I481" s="54" t="s">
        <v>1104</v>
      </c>
      <c r="J481" s="69"/>
      <c r="K481" s="69"/>
      <c r="L481" s="70"/>
    </row>
    <row r="482" spans="1:12" x14ac:dyDescent="0.25">
      <c r="A482" s="31" t="s">
        <v>1105</v>
      </c>
      <c r="B482" s="67">
        <v>88316</v>
      </c>
      <c r="C482" s="57" t="s">
        <v>41</v>
      </c>
      <c r="D482" s="58" t="s">
        <v>42</v>
      </c>
      <c r="E482" s="55">
        <v>16.21</v>
      </c>
      <c r="F482" s="55">
        <v>4.2700000000000002E-2</v>
      </c>
      <c r="G482" s="59">
        <v>1</v>
      </c>
      <c r="H482" s="79">
        <v>0.42700000000000005</v>
      </c>
      <c r="I482" s="54" t="s">
        <v>1106</v>
      </c>
      <c r="J482" s="69"/>
      <c r="K482" s="69"/>
      <c r="L482" s="70"/>
    </row>
    <row r="483" spans="1:12" ht="38.25" x14ac:dyDescent="0.25">
      <c r="A483" s="31" t="s">
        <v>1107</v>
      </c>
      <c r="B483" s="80">
        <v>86880</v>
      </c>
      <c r="C483" s="33" t="s">
        <v>1108</v>
      </c>
      <c r="D483" s="34" t="s">
        <v>72</v>
      </c>
      <c r="E483" s="35">
        <v>19.348980000000001</v>
      </c>
      <c r="F483" s="36"/>
      <c r="G483" s="36"/>
      <c r="H483" s="86">
        <v>10</v>
      </c>
      <c r="I483" s="35" t="s">
        <v>892</v>
      </c>
      <c r="J483" s="35"/>
      <c r="K483" s="35"/>
      <c r="L483" s="38"/>
    </row>
    <row r="484" spans="1:12" x14ac:dyDescent="0.25">
      <c r="A484" s="31" t="s">
        <v>1109</v>
      </c>
      <c r="B484" s="67">
        <v>3146</v>
      </c>
      <c r="C484" s="57" t="s">
        <v>1052</v>
      </c>
      <c r="D484" s="58" t="s">
        <v>72</v>
      </c>
      <c r="E484" s="55">
        <v>4.1500000000000004</v>
      </c>
      <c r="F484" s="55">
        <v>4.8000000000000001E-2</v>
      </c>
      <c r="G484" s="59">
        <v>1</v>
      </c>
      <c r="H484" s="79">
        <v>0.48</v>
      </c>
      <c r="I484" s="54" t="s">
        <v>1110</v>
      </c>
      <c r="J484" s="69"/>
      <c r="K484" s="69"/>
      <c r="L484" s="70"/>
    </row>
    <row r="485" spans="1:12" ht="24" x14ac:dyDescent="0.25">
      <c r="A485" s="31" t="s">
        <v>1111</v>
      </c>
      <c r="B485" s="67">
        <v>6155</v>
      </c>
      <c r="C485" s="57" t="s">
        <v>1112</v>
      </c>
      <c r="D485" s="58" t="s">
        <v>72</v>
      </c>
      <c r="E485" s="55">
        <v>15.84</v>
      </c>
      <c r="F485" s="55">
        <v>1</v>
      </c>
      <c r="G485" s="59">
        <v>1</v>
      </c>
      <c r="H485" s="79">
        <v>10</v>
      </c>
      <c r="I485" s="54" t="s">
        <v>892</v>
      </c>
      <c r="J485" s="69"/>
      <c r="K485" s="69"/>
      <c r="L485" s="70"/>
    </row>
    <row r="486" spans="1:12" ht="24" x14ac:dyDescent="0.25">
      <c r="A486" s="31" t="s">
        <v>1113</v>
      </c>
      <c r="B486" s="67">
        <v>88267</v>
      </c>
      <c r="C486" s="57" t="s">
        <v>83</v>
      </c>
      <c r="D486" s="58" t="s">
        <v>42</v>
      </c>
      <c r="E486" s="55">
        <v>21.76</v>
      </c>
      <c r="F486" s="55">
        <v>0.1232</v>
      </c>
      <c r="G486" s="59">
        <v>1</v>
      </c>
      <c r="H486" s="79">
        <v>1.232</v>
      </c>
      <c r="I486" s="54" t="s">
        <v>1114</v>
      </c>
      <c r="J486" s="69"/>
      <c r="K486" s="69"/>
      <c r="L486" s="70"/>
    </row>
    <row r="487" spans="1:12" x14ac:dyDescent="0.25">
      <c r="A487" s="31" t="s">
        <v>1115</v>
      </c>
      <c r="B487" s="67">
        <v>88316</v>
      </c>
      <c r="C487" s="57" t="s">
        <v>41</v>
      </c>
      <c r="D487" s="58" t="s">
        <v>42</v>
      </c>
      <c r="E487" s="55">
        <v>16.21</v>
      </c>
      <c r="F487" s="55">
        <v>3.8800000000000001E-2</v>
      </c>
      <c r="G487" s="59">
        <v>1</v>
      </c>
      <c r="H487" s="79">
        <v>0.38800000000000001</v>
      </c>
      <c r="I487" s="54" t="s">
        <v>1116</v>
      </c>
      <c r="J487" s="69"/>
      <c r="K487" s="69"/>
      <c r="L487" s="70"/>
    </row>
    <row r="488" spans="1:12" x14ac:dyDescent="0.25">
      <c r="A488" s="31">
        <v>17</v>
      </c>
      <c r="B488" s="65"/>
      <c r="C488" s="40" t="s">
        <v>1117</v>
      </c>
      <c r="D488" s="41"/>
      <c r="E488" s="42"/>
      <c r="F488" s="42"/>
      <c r="G488" s="42"/>
      <c r="H488" s="43"/>
      <c r="I488" s="43"/>
      <c r="J488" s="43"/>
      <c r="K488" s="43"/>
      <c r="L488" s="44"/>
    </row>
    <row r="489" spans="1:12" ht="38.25" x14ac:dyDescent="0.25">
      <c r="A489" s="31" t="s">
        <v>1118</v>
      </c>
      <c r="B489" s="80">
        <v>87249</v>
      </c>
      <c r="C489" s="33" t="s">
        <v>1119</v>
      </c>
      <c r="D489" s="34" t="s">
        <v>38</v>
      </c>
      <c r="E489" s="35">
        <v>66.359399999999994</v>
      </c>
      <c r="F489" s="36"/>
      <c r="G489" s="36"/>
      <c r="H489" s="89" t="e">
        <f>SUMIF([2]Revestimento!#REF!,"Piso",[2]Revestimento!#REF!)</f>
        <v>#REF!</v>
      </c>
      <c r="I489" s="35" t="s">
        <v>1120</v>
      </c>
      <c r="J489" s="35"/>
      <c r="K489" s="35"/>
      <c r="L489" s="38"/>
    </row>
    <row r="490" spans="1:12" ht="24" x14ac:dyDescent="0.25">
      <c r="A490" s="31" t="s">
        <v>1121</v>
      </c>
      <c r="B490" s="67">
        <v>1287</v>
      </c>
      <c r="C490" s="57" t="s">
        <v>1122</v>
      </c>
      <c r="D490" s="58" t="s">
        <v>38</v>
      </c>
      <c r="E490" s="55">
        <v>33.9</v>
      </c>
      <c r="F490" s="55">
        <v>1.1000000000000001</v>
      </c>
      <c r="G490" s="59">
        <v>1</v>
      </c>
      <c r="H490" s="79">
        <v>652.17020000000014</v>
      </c>
      <c r="I490" s="54" t="s">
        <v>1123</v>
      </c>
      <c r="J490" s="69"/>
      <c r="K490" s="69"/>
      <c r="L490" s="70"/>
    </row>
    <row r="491" spans="1:12" x14ac:dyDescent="0.25">
      <c r="A491" s="31" t="s">
        <v>1124</v>
      </c>
      <c r="B491" s="67">
        <v>1381</v>
      </c>
      <c r="C491" s="57" t="s">
        <v>1125</v>
      </c>
      <c r="D491" s="58" t="s">
        <v>59</v>
      </c>
      <c r="E491" s="55">
        <v>0.63</v>
      </c>
      <c r="F491" s="55">
        <v>6.14</v>
      </c>
      <c r="G491" s="59">
        <v>1</v>
      </c>
      <c r="H491" s="79">
        <v>3640.2954800000002</v>
      </c>
      <c r="I491" s="54" t="s">
        <v>1126</v>
      </c>
      <c r="J491" s="69"/>
      <c r="K491" s="69"/>
      <c r="L491" s="70"/>
    </row>
    <row r="492" spans="1:12" x14ac:dyDescent="0.25">
      <c r="A492" s="31" t="s">
        <v>1127</v>
      </c>
      <c r="B492" s="67">
        <v>34357</v>
      </c>
      <c r="C492" s="57" t="s">
        <v>1128</v>
      </c>
      <c r="D492" s="58" t="s">
        <v>59</v>
      </c>
      <c r="E492" s="55">
        <v>3.69</v>
      </c>
      <c r="F492" s="55">
        <v>0.19</v>
      </c>
      <c r="G492" s="59">
        <v>1</v>
      </c>
      <c r="H492" s="79">
        <v>112.64758000000002</v>
      </c>
      <c r="I492" s="54" t="s">
        <v>1129</v>
      </c>
      <c r="J492" s="69"/>
      <c r="K492" s="69"/>
      <c r="L492" s="70"/>
    </row>
    <row r="493" spans="1:12" x14ac:dyDescent="0.25">
      <c r="A493" s="31" t="s">
        <v>1130</v>
      </c>
      <c r="B493" s="67">
        <v>88256</v>
      </c>
      <c r="C493" s="57" t="s">
        <v>1131</v>
      </c>
      <c r="D493" s="58" t="s">
        <v>42</v>
      </c>
      <c r="E493" s="55">
        <v>23.75</v>
      </c>
      <c r="F493" s="55">
        <v>0.82</v>
      </c>
      <c r="G493" s="59">
        <v>1</v>
      </c>
      <c r="H493" s="79">
        <v>486.16324000000003</v>
      </c>
      <c r="I493" s="54" t="s">
        <v>1132</v>
      </c>
      <c r="J493" s="69"/>
      <c r="K493" s="69"/>
      <c r="L493" s="70"/>
    </row>
    <row r="494" spans="1:12" x14ac:dyDescent="0.25">
      <c r="A494" s="31" t="s">
        <v>1133</v>
      </c>
      <c r="B494" s="67">
        <v>88316</v>
      </c>
      <c r="C494" s="57" t="s">
        <v>41</v>
      </c>
      <c r="D494" s="58" t="s">
        <v>42</v>
      </c>
      <c r="E494" s="55">
        <v>16.21</v>
      </c>
      <c r="F494" s="55">
        <v>0.31</v>
      </c>
      <c r="G494" s="59">
        <v>1</v>
      </c>
      <c r="H494" s="79">
        <v>183.79342000000003</v>
      </c>
      <c r="I494" s="54" t="s">
        <v>1134</v>
      </c>
      <c r="J494" s="69"/>
      <c r="K494" s="69"/>
      <c r="L494" s="70"/>
    </row>
    <row r="495" spans="1:12" ht="51" x14ac:dyDescent="0.25">
      <c r="A495" s="71" t="s">
        <v>1135</v>
      </c>
      <c r="B495" s="80">
        <v>87275</v>
      </c>
      <c r="C495" s="33" t="s">
        <v>1136</v>
      </c>
      <c r="D495" s="34" t="s">
        <v>38</v>
      </c>
      <c r="E495" s="35">
        <v>66.449100000000016</v>
      </c>
      <c r="F495" s="90"/>
      <c r="G495" s="90"/>
      <c r="H495" s="91" t="e">
        <f>SUMIF([2]Revestimento!#REF!,"Parede",[2]Revestimento!#REF!)</f>
        <v>#REF!</v>
      </c>
      <c r="I495" s="35" t="s">
        <v>1137</v>
      </c>
      <c r="J495" s="35"/>
      <c r="K495" s="35"/>
      <c r="L495" s="63"/>
    </row>
    <row r="496" spans="1:12" ht="24" x14ac:dyDescent="0.25">
      <c r="A496" s="71" t="s">
        <v>1138</v>
      </c>
      <c r="B496" s="67">
        <v>536</v>
      </c>
      <c r="C496" s="57" t="s">
        <v>1139</v>
      </c>
      <c r="D496" s="58" t="s">
        <v>38</v>
      </c>
      <c r="E496" s="55">
        <v>30</v>
      </c>
      <c r="F496" s="55">
        <v>1.0900000000000001</v>
      </c>
      <c r="G496" s="59">
        <v>1</v>
      </c>
      <c r="H496" s="92">
        <v>71.940000000000012</v>
      </c>
      <c r="I496" s="54" t="s">
        <v>1140</v>
      </c>
      <c r="J496" s="54"/>
      <c r="K496" s="54"/>
      <c r="L496" s="64"/>
    </row>
    <row r="497" spans="1:12" x14ac:dyDescent="0.25">
      <c r="A497" s="71" t="s">
        <v>1141</v>
      </c>
      <c r="B497" s="67">
        <v>1381</v>
      </c>
      <c r="C497" s="57" t="s">
        <v>1125</v>
      </c>
      <c r="D497" s="58" t="s">
        <v>59</v>
      </c>
      <c r="E497" s="55">
        <v>0.63</v>
      </c>
      <c r="F497" s="55">
        <v>6.14</v>
      </c>
      <c r="G497" s="59">
        <v>1</v>
      </c>
      <c r="H497" s="92">
        <v>405.23999999999995</v>
      </c>
      <c r="I497" s="54" t="s">
        <v>1142</v>
      </c>
      <c r="J497" s="54"/>
      <c r="K497" s="54"/>
      <c r="L497" s="64"/>
    </row>
    <row r="498" spans="1:12" x14ac:dyDescent="0.25">
      <c r="A498" s="71" t="s">
        <v>1143</v>
      </c>
      <c r="B498" s="67">
        <v>34357</v>
      </c>
      <c r="C498" s="57" t="s">
        <v>1128</v>
      </c>
      <c r="D498" s="58" t="s">
        <v>59</v>
      </c>
      <c r="E498" s="55">
        <v>3.69</v>
      </c>
      <c r="F498" s="55">
        <v>0.22</v>
      </c>
      <c r="G498" s="59">
        <v>1</v>
      </c>
      <c r="H498" s="92">
        <v>14.52</v>
      </c>
      <c r="I498" s="54" t="s">
        <v>1144</v>
      </c>
      <c r="J498" s="54"/>
      <c r="K498" s="54"/>
      <c r="L498" s="64"/>
    </row>
    <row r="499" spans="1:12" x14ac:dyDescent="0.25">
      <c r="A499" s="71" t="s">
        <v>1145</v>
      </c>
      <c r="B499" s="67">
        <v>88256</v>
      </c>
      <c r="C499" s="57" t="s">
        <v>1131</v>
      </c>
      <c r="D499" s="58" t="s">
        <v>42</v>
      </c>
      <c r="E499" s="55">
        <v>23.75</v>
      </c>
      <c r="F499" s="55">
        <v>0.91</v>
      </c>
      <c r="G499" s="59">
        <v>1</v>
      </c>
      <c r="H499" s="92">
        <v>60.06</v>
      </c>
      <c r="I499" s="54" t="s">
        <v>1146</v>
      </c>
      <c r="J499" s="54"/>
      <c r="K499" s="54"/>
      <c r="L499" s="64"/>
    </row>
    <row r="500" spans="1:12" x14ac:dyDescent="0.25">
      <c r="A500" s="71" t="s">
        <v>1147</v>
      </c>
      <c r="B500" s="67">
        <v>88316</v>
      </c>
      <c r="C500" s="57" t="s">
        <v>41</v>
      </c>
      <c r="D500" s="58" t="s">
        <v>42</v>
      </c>
      <c r="E500" s="55">
        <v>16.21</v>
      </c>
      <c r="F500" s="55">
        <v>0.46</v>
      </c>
      <c r="G500" s="59">
        <v>1</v>
      </c>
      <c r="H500" s="92">
        <v>30.360000000000003</v>
      </c>
      <c r="I500" s="54" t="s">
        <v>1148</v>
      </c>
      <c r="J500" s="54"/>
      <c r="K500" s="54"/>
      <c r="L500" s="64"/>
    </row>
    <row r="501" spans="1:12" ht="25.5" x14ac:dyDescent="0.25">
      <c r="A501" s="31" t="s">
        <v>1149</v>
      </c>
      <c r="B501" s="80">
        <v>98689</v>
      </c>
      <c r="C501" s="33" t="s">
        <v>1150</v>
      </c>
      <c r="D501" s="34" t="s">
        <v>49</v>
      </c>
      <c r="E501" s="35">
        <v>69.175600000000003</v>
      </c>
      <c r="F501" s="36"/>
      <c r="G501" s="36"/>
      <c r="H501" s="47" t="e">
        <f>[2]Paredes!#REF!</f>
        <v>#REF!</v>
      </c>
      <c r="I501" s="35" t="s">
        <v>1151</v>
      </c>
      <c r="J501" s="35"/>
      <c r="K501" s="35"/>
      <c r="L501" s="38"/>
    </row>
    <row r="502" spans="1:12" ht="36" x14ac:dyDescent="0.25">
      <c r="A502" s="31" t="s">
        <v>1152</v>
      </c>
      <c r="B502" s="67">
        <v>20232</v>
      </c>
      <c r="C502" s="57" t="s">
        <v>1153</v>
      </c>
      <c r="D502" s="58" t="s">
        <v>49</v>
      </c>
      <c r="E502" s="55">
        <v>49.51</v>
      </c>
      <c r="F502" s="55">
        <v>1</v>
      </c>
      <c r="G502" s="59">
        <v>1</v>
      </c>
      <c r="H502" s="60">
        <v>29.6</v>
      </c>
      <c r="I502" s="54" t="s">
        <v>1151</v>
      </c>
      <c r="J502" s="54"/>
      <c r="K502" s="54"/>
      <c r="L502" s="56"/>
    </row>
    <row r="503" spans="1:12" x14ac:dyDescent="0.25">
      <c r="A503" s="31" t="s">
        <v>1154</v>
      </c>
      <c r="B503" s="67">
        <v>37595</v>
      </c>
      <c r="C503" s="57" t="s">
        <v>1155</v>
      </c>
      <c r="D503" s="58" t="s">
        <v>59</v>
      </c>
      <c r="E503" s="55">
        <v>1.93</v>
      </c>
      <c r="F503" s="55">
        <v>1.29</v>
      </c>
      <c r="G503" s="59">
        <v>1</v>
      </c>
      <c r="H503" s="60">
        <v>38.184000000000005</v>
      </c>
      <c r="I503" s="54" t="s">
        <v>1156</v>
      </c>
      <c r="J503" s="54"/>
      <c r="K503" s="54"/>
      <c r="L503" s="56"/>
    </row>
    <row r="504" spans="1:12" x14ac:dyDescent="0.25">
      <c r="A504" s="31" t="s">
        <v>1157</v>
      </c>
      <c r="B504" s="67">
        <v>88274</v>
      </c>
      <c r="C504" s="57" t="s">
        <v>1158</v>
      </c>
      <c r="D504" s="58" t="s">
        <v>42</v>
      </c>
      <c r="E504" s="55">
        <v>23.31</v>
      </c>
      <c r="F504" s="55">
        <v>0.54700000000000004</v>
      </c>
      <c r="G504" s="59">
        <v>1</v>
      </c>
      <c r="H504" s="60">
        <v>16.191200000000002</v>
      </c>
      <c r="I504" s="54" t="s">
        <v>1159</v>
      </c>
      <c r="J504" s="54"/>
      <c r="K504" s="54"/>
      <c r="L504" s="56"/>
    </row>
    <row r="505" spans="1:12" x14ac:dyDescent="0.25">
      <c r="A505" s="31" t="s">
        <v>1160</v>
      </c>
      <c r="B505" s="67">
        <v>88316</v>
      </c>
      <c r="C505" s="57" t="s">
        <v>41</v>
      </c>
      <c r="D505" s="58" t="s">
        <v>42</v>
      </c>
      <c r="E505" s="55">
        <v>16.21</v>
      </c>
      <c r="F505" s="55">
        <v>0.27300000000000002</v>
      </c>
      <c r="G505" s="59">
        <v>1</v>
      </c>
      <c r="H505" s="60">
        <v>8.0808000000000018</v>
      </c>
      <c r="I505" s="54" t="s">
        <v>1161</v>
      </c>
      <c r="J505" s="54"/>
      <c r="K505" s="54"/>
      <c r="L505" s="56"/>
    </row>
    <row r="506" spans="1:12" ht="38.25" x14ac:dyDescent="0.25">
      <c r="A506" s="31" t="s">
        <v>1162</v>
      </c>
      <c r="B506" s="32">
        <v>87411</v>
      </c>
      <c r="C506" s="33" t="s">
        <v>1163</v>
      </c>
      <c r="D506" s="34" t="s">
        <v>38</v>
      </c>
      <c r="E506" s="35">
        <v>15.0321</v>
      </c>
      <c r="F506" s="36"/>
      <c r="G506" s="36"/>
      <c r="H506" s="47" t="e">
        <f>[2]Pintura!#REF!</f>
        <v>#REF!</v>
      </c>
      <c r="I506" s="35" t="s">
        <v>1164</v>
      </c>
      <c r="J506" s="35"/>
      <c r="K506" s="35"/>
      <c r="L506" s="38"/>
    </row>
    <row r="507" spans="1:12" x14ac:dyDescent="0.25">
      <c r="A507" s="31" t="s">
        <v>1165</v>
      </c>
      <c r="B507" s="49">
        <v>3315</v>
      </c>
      <c r="C507" s="57" t="s">
        <v>1166</v>
      </c>
      <c r="D507" s="58" t="s">
        <v>59</v>
      </c>
      <c r="E507" s="55">
        <v>0.75</v>
      </c>
      <c r="F507" s="55">
        <v>9.65</v>
      </c>
      <c r="G507" s="59">
        <v>1</v>
      </c>
      <c r="H507" s="60">
        <v>2798.5</v>
      </c>
      <c r="I507" s="54" t="s">
        <v>1167</v>
      </c>
      <c r="J507" s="54"/>
      <c r="K507" s="54"/>
      <c r="L507" s="56"/>
    </row>
    <row r="508" spans="1:12" x14ac:dyDescent="0.25">
      <c r="A508" s="31" t="s">
        <v>1168</v>
      </c>
      <c r="B508" s="49">
        <v>88269</v>
      </c>
      <c r="C508" s="57" t="s">
        <v>1169</v>
      </c>
      <c r="D508" s="58" t="s">
        <v>42</v>
      </c>
      <c r="E508" s="55">
        <v>22.74</v>
      </c>
      <c r="F508" s="55">
        <v>0.3</v>
      </c>
      <c r="G508" s="59">
        <v>1</v>
      </c>
      <c r="H508" s="60">
        <v>87</v>
      </c>
      <c r="I508" s="54" t="s">
        <v>1170</v>
      </c>
      <c r="J508" s="54"/>
      <c r="K508" s="54"/>
      <c r="L508" s="56"/>
    </row>
    <row r="509" spans="1:12" x14ac:dyDescent="0.25">
      <c r="A509" s="31" t="s">
        <v>1171</v>
      </c>
      <c r="B509" s="49">
        <v>88316</v>
      </c>
      <c r="C509" s="57" t="s">
        <v>41</v>
      </c>
      <c r="D509" s="58" t="s">
        <v>42</v>
      </c>
      <c r="E509" s="55">
        <v>16.21</v>
      </c>
      <c r="F509" s="55">
        <v>0.06</v>
      </c>
      <c r="G509" s="59">
        <v>1</v>
      </c>
      <c r="H509" s="60">
        <v>17.399999999999999</v>
      </c>
      <c r="I509" s="54" t="s">
        <v>1172</v>
      </c>
      <c r="J509" s="54"/>
      <c r="K509" s="54"/>
      <c r="L509" s="56"/>
    </row>
    <row r="510" spans="1:12" x14ac:dyDescent="0.25">
      <c r="A510" s="31">
        <v>18</v>
      </c>
      <c r="B510" s="65"/>
      <c r="C510" s="40" t="s">
        <v>1173</v>
      </c>
      <c r="D510" s="41"/>
      <c r="E510" s="42"/>
      <c r="F510" s="42"/>
      <c r="G510" s="42"/>
      <c r="H510" s="43"/>
      <c r="I510" s="43"/>
      <c r="J510" s="43"/>
      <c r="K510" s="43"/>
      <c r="L510" s="44"/>
    </row>
    <row r="511" spans="1:12" ht="25.5" x14ac:dyDescent="0.25">
      <c r="A511" s="31" t="s">
        <v>1174</v>
      </c>
      <c r="B511" s="80">
        <v>95241</v>
      </c>
      <c r="C511" s="33" t="s">
        <v>167</v>
      </c>
      <c r="D511" s="34" t="s">
        <v>38</v>
      </c>
      <c r="E511" s="35">
        <v>25.967007000000006</v>
      </c>
      <c r="F511" s="36"/>
      <c r="G511" s="36"/>
      <c r="H511" s="89" t="e">
        <f>[2]Piso!#REF!</f>
        <v>#REF!</v>
      </c>
      <c r="I511" s="35" t="s">
        <v>1175</v>
      </c>
      <c r="J511" s="35"/>
      <c r="K511" s="35"/>
      <c r="L511" s="38"/>
    </row>
    <row r="512" spans="1:12" x14ac:dyDescent="0.25">
      <c r="A512" s="31" t="s">
        <v>1176</v>
      </c>
      <c r="B512" s="67">
        <v>88309</v>
      </c>
      <c r="C512" s="57" t="s">
        <v>226</v>
      </c>
      <c r="D512" s="58" t="s">
        <v>42</v>
      </c>
      <c r="E512" s="55">
        <v>22.37</v>
      </c>
      <c r="F512" s="55">
        <v>0.27179999999999999</v>
      </c>
      <c r="G512" s="59">
        <v>1</v>
      </c>
      <c r="H512" s="79">
        <v>79.829182079999995</v>
      </c>
      <c r="I512" s="54" t="s">
        <v>1177</v>
      </c>
      <c r="J512" s="69"/>
      <c r="K512" s="69"/>
      <c r="L512" s="70"/>
    </row>
    <row r="513" spans="1:12" x14ac:dyDescent="0.25">
      <c r="A513" s="31" t="s">
        <v>1178</v>
      </c>
      <c r="B513" s="67">
        <v>88316</v>
      </c>
      <c r="C513" s="57" t="s">
        <v>41</v>
      </c>
      <c r="D513" s="58" t="s">
        <v>42</v>
      </c>
      <c r="E513" s="55">
        <v>16.21</v>
      </c>
      <c r="F513" s="55">
        <v>7.4099999999999999E-2</v>
      </c>
      <c r="G513" s="59">
        <v>1</v>
      </c>
      <c r="H513" s="79">
        <v>21.763584959999999</v>
      </c>
      <c r="I513" s="54" t="s">
        <v>1179</v>
      </c>
      <c r="J513" s="69"/>
      <c r="K513" s="69"/>
      <c r="L513" s="70"/>
    </row>
    <row r="514" spans="1:12" ht="36" x14ac:dyDescent="0.25">
      <c r="A514" s="31" t="s">
        <v>1180</v>
      </c>
      <c r="B514" s="67">
        <v>94968</v>
      </c>
      <c r="C514" s="57" t="s">
        <v>1181</v>
      </c>
      <c r="D514" s="58" t="s">
        <v>68</v>
      </c>
      <c r="E514" s="55">
        <v>330.72</v>
      </c>
      <c r="F514" s="55">
        <v>5.6500000000000002E-2</v>
      </c>
      <c r="G514" s="59">
        <v>1</v>
      </c>
      <c r="H514" s="79">
        <v>16.594366400000002</v>
      </c>
      <c r="I514" s="54" t="s">
        <v>1182</v>
      </c>
      <c r="J514" s="69"/>
      <c r="K514" s="69"/>
      <c r="L514" s="70"/>
    </row>
    <row r="515" spans="1:12" ht="51" x14ac:dyDescent="0.25">
      <c r="A515" s="31" t="s">
        <v>1183</v>
      </c>
      <c r="B515" s="80">
        <v>87620</v>
      </c>
      <c r="C515" s="33" t="s">
        <v>1184</v>
      </c>
      <c r="D515" s="34" t="s">
        <v>38</v>
      </c>
      <c r="E515" s="35">
        <v>25.626429999999999</v>
      </c>
      <c r="F515" s="36"/>
      <c r="G515" s="36"/>
      <c r="H515" s="89" t="e">
        <f>[2]Contrapiso!#REF!</f>
        <v>#REF!</v>
      </c>
      <c r="I515" s="35" t="s">
        <v>1175</v>
      </c>
      <c r="J515" s="35"/>
      <c r="K515" s="35"/>
      <c r="L515" s="38"/>
    </row>
    <row r="516" spans="1:12" x14ac:dyDescent="0.25">
      <c r="A516" s="31" t="s">
        <v>1185</v>
      </c>
      <c r="B516" s="67">
        <v>1379</v>
      </c>
      <c r="C516" s="57" t="s">
        <v>1186</v>
      </c>
      <c r="D516" s="58" t="s">
        <v>59</v>
      </c>
      <c r="E516" s="55">
        <v>0.66</v>
      </c>
      <c r="F516" s="55">
        <v>0.5</v>
      </c>
      <c r="G516" s="59">
        <v>1</v>
      </c>
      <c r="H516" s="79">
        <v>146.8528</v>
      </c>
      <c r="I516" s="54" t="s">
        <v>1187</v>
      </c>
      <c r="J516" s="69"/>
      <c r="K516" s="69"/>
      <c r="L516" s="70"/>
    </row>
    <row r="517" spans="1:12" ht="24" x14ac:dyDescent="0.25">
      <c r="A517" s="31" t="s">
        <v>1188</v>
      </c>
      <c r="B517" s="67">
        <v>7334</v>
      </c>
      <c r="C517" s="57" t="s">
        <v>1189</v>
      </c>
      <c r="D517" s="58" t="s">
        <v>98</v>
      </c>
      <c r="E517" s="55">
        <v>14.8</v>
      </c>
      <c r="F517" s="55">
        <v>0.21</v>
      </c>
      <c r="G517" s="59">
        <v>1</v>
      </c>
      <c r="H517" s="79">
        <v>61.678176000000001</v>
      </c>
      <c r="I517" s="54" t="s">
        <v>1190</v>
      </c>
      <c r="J517" s="69"/>
      <c r="K517" s="69"/>
      <c r="L517" s="70"/>
    </row>
    <row r="518" spans="1:12" ht="36" x14ac:dyDescent="0.25">
      <c r="A518" s="31" t="s">
        <v>1191</v>
      </c>
      <c r="B518" s="67">
        <v>87301</v>
      </c>
      <c r="C518" s="57" t="s">
        <v>1192</v>
      </c>
      <c r="D518" s="58" t="s">
        <v>68</v>
      </c>
      <c r="E518" s="55">
        <v>505.38</v>
      </c>
      <c r="F518" s="55">
        <v>3.1E-2</v>
      </c>
      <c r="G518" s="59">
        <v>1</v>
      </c>
      <c r="H518" s="79">
        <v>9.1048735999999995</v>
      </c>
      <c r="I518" s="54" t="s">
        <v>1193</v>
      </c>
      <c r="J518" s="69"/>
      <c r="K518" s="69"/>
      <c r="L518" s="70"/>
    </row>
    <row r="519" spans="1:12" x14ac:dyDescent="0.25">
      <c r="A519" s="31" t="s">
        <v>1194</v>
      </c>
      <c r="B519" s="67">
        <v>88309</v>
      </c>
      <c r="C519" s="57" t="s">
        <v>226</v>
      </c>
      <c r="D519" s="58" t="s">
        <v>42</v>
      </c>
      <c r="E519" s="55">
        <v>22.37</v>
      </c>
      <c r="F519" s="55">
        <v>0.214</v>
      </c>
      <c r="G519" s="59">
        <v>1</v>
      </c>
      <c r="H519" s="79">
        <v>62.852998399999997</v>
      </c>
      <c r="I519" s="54" t="s">
        <v>1195</v>
      </c>
      <c r="J519" s="69"/>
      <c r="K519" s="69"/>
      <c r="L519" s="70"/>
    </row>
    <row r="520" spans="1:12" x14ac:dyDescent="0.25">
      <c r="A520" s="31" t="s">
        <v>1196</v>
      </c>
      <c r="B520" s="67">
        <v>88316</v>
      </c>
      <c r="C520" s="57" t="s">
        <v>41</v>
      </c>
      <c r="D520" s="58" t="s">
        <v>42</v>
      </c>
      <c r="E520" s="55">
        <v>16.21</v>
      </c>
      <c r="F520" s="55">
        <v>0.107</v>
      </c>
      <c r="G520" s="59">
        <v>1</v>
      </c>
      <c r="H520" s="79">
        <v>31.426499199999999</v>
      </c>
      <c r="I520" s="54" t="s">
        <v>1197</v>
      </c>
      <c r="J520" s="69"/>
      <c r="K520" s="69"/>
      <c r="L520" s="70"/>
    </row>
    <row r="521" spans="1:12" x14ac:dyDescent="0.25">
      <c r="A521" s="31">
        <v>19</v>
      </c>
      <c r="B521" s="65"/>
      <c r="C521" s="82" t="s">
        <v>1198</v>
      </c>
      <c r="D521" s="83"/>
      <c r="E521" s="84"/>
      <c r="F521" s="84"/>
      <c r="G521" s="84"/>
      <c r="H521" s="84"/>
      <c r="I521" s="84"/>
      <c r="J521" s="85"/>
      <c r="K521" s="85"/>
      <c r="L521" s="44"/>
    </row>
    <row r="522" spans="1:12" ht="63.75" x14ac:dyDescent="0.25">
      <c r="A522" s="31" t="s">
        <v>1199</v>
      </c>
      <c r="B522" s="80">
        <v>91314</v>
      </c>
      <c r="C522" s="33" t="s">
        <v>1200</v>
      </c>
      <c r="D522" s="34" t="s">
        <v>72</v>
      </c>
      <c r="E522" s="35">
        <v>807.62</v>
      </c>
      <c r="F522" s="36"/>
      <c r="G522" s="36"/>
      <c r="H522" s="47">
        <v>16</v>
      </c>
      <c r="I522" s="35" t="s">
        <v>1035</v>
      </c>
      <c r="J522" s="35"/>
      <c r="K522" s="35"/>
      <c r="L522" s="38"/>
    </row>
    <row r="523" spans="1:12" ht="36" x14ac:dyDescent="0.25">
      <c r="A523" s="31" t="s">
        <v>1201</v>
      </c>
      <c r="B523" s="67">
        <v>90822</v>
      </c>
      <c r="C523" s="57" t="s">
        <v>1202</v>
      </c>
      <c r="D523" s="58" t="s">
        <v>72</v>
      </c>
      <c r="E523" s="55">
        <v>309.95</v>
      </c>
      <c r="F523" s="55">
        <v>1</v>
      </c>
      <c r="G523" s="59">
        <v>1</v>
      </c>
      <c r="H523" s="60">
        <v>16</v>
      </c>
      <c r="I523" s="54" t="s">
        <v>1035</v>
      </c>
      <c r="J523" s="54"/>
      <c r="K523" s="54"/>
      <c r="L523" s="56"/>
    </row>
    <row r="524" spans="1:12" ht="24" x14ac:dyDescent="0.25">
      <c r="A524" s="31" t="s">
        <v>1203</v>
      </c>
      <c r="B524" s="67">
        <v>91292</v>
      </c>
      <c r="C524" s="57" t="s">
        <v>1204</v>
      </c>
      <c r="D524" s="58" t="s">
        <v>72</v>
      </c>
      <c r="E524" s="55">
        <v>317.58999999999997</v>
      </c>
      <c r="F524" s="55">
        <v>1</v>
      </c>
      <c r="G524" s="59">
        <v>1</v>
      </c>
      <c r="H524" s="60">
        <v>16</v>
      </c>
      <c r="I524" s="54" t="s">
        <v>1035</v>
      </c>
      <c r="J524" s="54"/>
      <c r="K524" s="54"/>
      <c r="L524" s="56"/>
    </row>
    <row r="525" spans="1:12" ht="36" x14ac:dyDescent="0.25">
      <c r="A525" s="31" t="s">
        <v>1205</v>
      </c>
      <c r="B525" s="67">
        <v>91304</v>
      </c>
      <c r="C525" s="57" t="s">
        <v>1206</v>
      </c>
      <c r="D525" s="58" t="s">
        <v>72</v>
      </c>
      <c r="E525" s="55">
        <v>96.08</v>
      </c>
      <c r="F525" s="55">
        <v>1</v>
      </c>
      <c r="G525" s="59">
        <v>1</v>
      </c>
      <c r="H525" s="60">
        <v>16</v>
      </c>
      <c r="I525" s="54" t="s">
        <v>1035</v>
      </c>
      <c r="J525" s="54"/>
      <c r="K525" s="54"/>
      <c r="L525" s="56"/>
    </row>
    <row r="526" spans="1:12" ht="24" x14ac:dyDescent="0.25">
      <c r="A526" s="31" t="s">
        <v>1207</v>
      </c>
      <c r="B526" s="67">
        <v>100660</v>
      </c>
      <c r="C526" s="57" t="s">
        <v>1208</v>
      </c>
      <c r="D526" s="58" t="s">
        <v>49</v>
      </c>
      <c r="E526" s="55">
        <v>8.4</v>
      </c>
      <c r="F526" s="55">
        <v>10</v>
      </c>
      <c r="G526" s="59">
        <v>1</v>
      </c>
      <c r="H526" s="60">
        <v>160</v>
      </c>
      <c r="I526" s="54" t="s">
        <v>1209</v>
      </c>
      <c r="J526" s="54"/>
      <c r="K526" s="54"/>
      <c r="L526" s="56"/>
    </row>
    <row r="527" spans="1:12" ht="51" x14ac:dyDescent="0.25">
      <c r="A527" s="31" t="s">
        <v>1210</v>
      </c>
      <c r="B527" s="80">
        <v>94570</v>
      </c>
      <c r="C527" s="33" t="s">
        <v>1211</v>
      </c>
      <c r="D527" s="34" t="s">
        <v>38</v>
      </c>
      <c r="E527" s="35">
        <v>456.63100200000008</v>
      </c>
      <c r="F527" s="36"/>
      <c r="G527" s="36"/>
      <c r="H527" s="47">
        <v>51.32</v>
      </c>
      <c r="I527" s="35" t="s">
        <v>1212</v>
      </c>
      <c r="J527" s="35"/>
      <c r="K527" s="35"/>
      <c r="L527" s="38"/>
    </row>
    <row r="528" spans="1:12" ht="24" x14ac:dyDescent="0.25">
      <c r="A528" s="31" t="s">
        <v>1213</v>
      </c>
      <c r="B528" s="67">
        <v>4377</v>
      </c>
      <c r="C528" s="57" t="s">
        <v>1214</v>
      </c>
      <c r="D528" s="58" t="s">
        <v>72</v>
      </c>
      <c r="E528" s="55">
        <v>0.48</v>
      </c>
      <c r="F528" s="55">
        <v>9.1999999999999993</v>
      </c>
      <c r="G528" s="59">
        <v>2</v>
      </c>
      <c r="H528" s="60">
        <v>472.14399999999995</v>
      </c>
      <c r="I528" s="54" t="s">
        <v>1215</v>
      </c>
      <c r="J528" s="54"/>
      <c r="K528" s="54"/>
      <c r="L528" s="56"/>
    </row>
    <row r="529" spans="1:12" ht="36" x14ac:dyDescent="0.25">
      <c r="A529" s="31" t="s">
        <v>1216</v>
      </c>
      <c r="B529" s="67">
        <v>36896</v>
      </c>
      <c r="C529" s="57" t="s">
        <v>1217</v>
      </c>
      <c r="D529" s="58" t="s">
        <v>72</v>
      </c>
      <c r="E529" s="55">
        <v>479.8</v>
      </c>
      <c r="F529" s="55">
        <v>0.83330000000000004</v>
      </c>
      <c r="G529" s="59">
        <v>2</v>
      </c>
      <c r="H529" s="60">
        <v>42.764956000000005</v>
      </c>
      <c r="I529" s="54" t="s">
        <v>1218</v>
      </c>
      <c r="J529" s="54"/>
      <c r="K529" s="54"/>
      <c r="L529" s="56"/>
    </row>
    <row r="530" spans="1:12" x14ac:dyDescent="0.25">
      <c r="A530" s="31" t="s">
        <v>1219</v>
      </c>
      <c r="B530" s="67">
        <v>39961</v>
      </c>
      <c r="C530" s="57" t="s">
        <v>1220</v>
      </c>
      <c r="D530" s="58" t="s">
        <v>72</v>
      </c>
      <c r="E530" s="55">
        <v>33.340000000000003</v>
      </c>
      <c r="F530" s="55">
        <v>0.62329999999999997</v>
      </c>
      <c r="G530" s="59">
        <v>2</v>
      </c>
      <c r="H530" s="60">
        <v>31.987755999999997</v>
      </c>
      <c r="I530" s="54" t="s">
        <v>1221</v>
      </c>
      <c r="J530" s="54"/>
      <c r="K530" s="54"/>
      <c r="L530" s="56"/>
    </row>
    <row r="531" spans="1:12" x14ac:dyDescent="0.25">
      <c r="A531" s="31" t="s">
        <v>1222</v>
      </c>
      <c r="B531" s="67">
        <v>88309</v>
      </c>
      <c r="C531" s="57" t="s">
        <v>226</v>
      </c>
      <c r="D531" s="58" t="s">
        <v>42</v>
      </c>
      <c r="E531" s="55">
        <v>44.74</v>
      </c>
      <c r="F531" s="55">
        <v>0.51900000000000002</v>
      </c>
      <c r="G531" s="59">
        <v>2</v>
      </c>
      <c r="H531" s="60">
        <v>26.635080000000002</v>
      </c>
      <c r="I531" s="54" t="s">
        <v>1223</v>
      </c>
      <c r="J531" s="54"/>
      <c r="K531" s="54"/>
      <c r="L531" s="56"/>
    </row>
    <row r="532" spans="1:12" x14ac:dyDescent="0.25">
      <c r="A532" s="31" t="s">
        <v>1224</v>
      </c>
      <c r="B532" s="67">
        <v>88316</v>
      </c>
      <c r="C532" s="57" t="s">
        <v>41</v>
      </c>
      <c r="D532" s="58" t="s">
        <v>42</v>
      </c>
      <c r="E532" s="55">
        <v>32.42</v>
      </c>
      <c r="F532" s="55">
        <v>0.25900000000000001</v>
      </c>
      <c r="G532" s="59">
        <v>2</v>
      </c>
      <c r="H532" s="60">
        <v>13.291880000000001</v>
      </c>
      <c r="I532" s="54" t="s">
        <v>1225</v>
      </c>
      <c r="J532" s="54"/>
      <c r="K532" s="54"/>
      <c r="L532" s="56"/>
    </row>
    <row r="533" spans="1:12" x14ac:dyDescent="0.25">
      <c r="A533" s="31">
        <v>20</v>
      </c>
      <c r="B533" s="39"/>
      <c r="C533" s="40" t="s">
        <v>1226</v>
      </c>
      <c r="D533" s="41"/>
      <c r="E533" s="42"/>
      <c r="F533" s="42"/>
      <c r="G533" s="43"/>
      <c r="H533" s="43"/>
      <c r="I533" s="43"/>
      <c r="J533" s="43"/>
      <c r="K533" s="75"/>
      <c r="L533" s="76"/>
    </row>
    <row r="534" spans="1:12" ht="38.25" x14ac:dyDescent="0.25">
      <c r="A534" s="31" t="s">
        <v>1227</v>
      </c>
      <c r="B534" s="80">
        <v>88412</v>
      </c>
      <c r="C534" s="33" t="s">
        <v>1228</v>
      </c>
      <c r="D534" s="34" t="s">
        <v>38</v>
      </c>
      <c r="E534" s="35">
        <v>2.23821</v>
      </c>
      <c r="F534" s="36"/>
      <c r="G534" s="36"/>
      <c r="H534" s="89" t="e">
        <f>[2]Pintura!#REF!</f>
        <v>#REF!</v>
      </c>
      <c r="I534" s="35" t="s">
        <v>541</v>
      </c>
      <c r="J534" s="35"/>
      <c r="K534" s="35"/>
      <c r="L534" s="38"/>
    </row>
    <row r="535" spans="1:12" x14ac:dyDescent="0.25">
      <c r="A535" s="31" t="s">
        <v>1229</v>
      </c>
      <c r="B535" s="67">
        <v>6085</v>
      </c>
      <c r="C535" s="57" t="s">
        <v>1230</v>
      </c>
      <c r="D535" s="58" t="s">
        <v>98</v>
      </c>
      <c r="E535" s="55">
        <v>9.7200000000000006</v>
      </c>
      <c r="F535" s="55">
        <v>0.16</v>
      </c>
      <c r="G535" s="59">
        <v>1</v>
      </c>
      <c r="H535" s="79">
        <v>216.9152</v>
      </c>
      <c r="I535" s="54" t="s">
        <v>1231</v>
      </c>
      <c r="J535" s="69"/>
      <c r="K535" s="69"/>
      <c r="L535" s="70"/>
    </row>
    <row r="536" spans="1:12" x14ac:dyDescent="0.25">
      <c r="A536" s="31" t="s">
        <v>1232</v>
      </c>
      <c r="B536" s="67">
        <v>88310</v>
      </c>
      <c r="C536" s="57" t="s">
        <v>1233</v>
      </c>
      <c r="D536" s="58" t="s">
        <v>42</v>
      </c>
      <c r="E536" s="55">
        <v>23.43</v>
      </c>
      <c r="F536" s="55">
        <v>2.5000000000000001E-2</v>
      </c>
      <c r="G536" s="59">
        <v>1</v>
      </c>
      <c r="H536" s="79">
        <v>33.893000000000001</v>
      </c>
      <c r="I536" s="54" t="s">
        <v>1234</v>
      </c>
      <c r="J536" s="69"/>
      <c r="K536" s="69"/>
      <c r="L536" s="70"/>
    </row>
    <row r="537" spans="1:12" x14ac:dyDescent="0.25">
      <c r="A537" s="31" t="s">
        <v>1235</v>
      </c>
      <c r="B537" s="67">
        <v>88316</v>
      </c>
      <c r="C537" s="57" t="s">
        <v>41</v>
      </c>
      <c r="D537" s="58" t="s">
        <v>42</v>
      </c>
      <c r="E537" s="55">
        <v>16.21</v>
      </c>
      <c r="F537" s="55">
        <v>6.0000000000000001E-3</v>
      </c>
      <c r="G537" s="59">
        <v>1</v>
      </c>
      <c r="H537" s="79">
        <v>8.1343200000000007</v>
      </c>
      <c r="I537" s="54" t="s">
        <v>1236</v>
      </c>
      <c r="J537" s="69"/>
      <c r="K537" s="69"/>
      <c r="L537" s="70"/>
    </row>
    <row r="538" spans="1:12" ht="25.5" x14ac:dyDescent="0.25">
      <c r="A538" s="31" t="s">
        <v>1237</v>
      </c>
      <c r="B538" s="80">
        <v>88489</v>
      </c>
      <c r="C538" s="33" t="s">
        <v>129</v>
      </c>
      <c r="D538" s="34" t="s">
        <v>38</v>
      </c>
      <c r="E538" s="35">
        <v>12.2121</v>
      </c>
      <c r="F538" s="36"/>
      <c r="G538" s="36"/>
      <c r="H538" s="89">
        <v>1645.72</v>
      </c>
      <c r="I538" s="35" t="s">
        <v>1238</v>
      </c>
      <c r="J538" s="35"/>
      <c r="K538" s="35"/>
      <c r="L538" s="38"/>
    </row>
    <row r="539" spans="1:12" x14ac:dyDescent="0.25">
      <c r="A539" s="31" t="s">
        <v>1239</v>
      </c>
      <c r="B539" s="67">
        <v>7356</v>
      </c>
      <c r="C539" s="57" t="s">
        <v>97</v>
      </c>
      <c r="D539" s="58" t="s">
        <v>98</v>
      </c>
      <c r="E539" s="55">
        <v>20.34</v>
      </c>
      <c r="F539" s="55">
        <v>0.33</v>
      </c>
      <c r="G539" s="59">
        <v>1</v>
      </c>
      <c r="H539" s="79">
        <v>543.08760000000007</v>
      </c>
      <c r="I539" s="54" t="s">
        <v>1240</v>
      </c>
      <c r="J539" s="69"/>
      <c r="K539" s="69"/>
      <c r="L539" s="70"/>
    </row>
    <row r="540" spans="1:12" x14ac:dyDescent="0.25">
      <c r="A540" s="31" t="s">
        <v>1241</v>
      </c>
      <c r="B540" s="67">
        <v>88310</v>
      </c>
      <c r="C540" s="57" t="s">
        <v>1233</v>
      </c>
      <c r="D540" s="58" t="s">
        <v>42</v>
      </c>
      <c r="E540" s="55">
        <v>23.43</v>
      </c>
      <c r="F540" s="55">
        <v>0.187</v>
      </c>
      <c r="G540" s="59">
        <v>1</v>
      </c>
      <c r="H540" s="79">
        <v>307.74964</v>
      </c>
      <c r="I540" s="54" t="s">
        <v>1242</v>
      </c>
      <c r="J540" s="69"/>
      <c r="K540" s="69"/>
      <c r="L540" s="70"/>
    </row>
    <row r="541" spans="1:12" x14ac:dyDescent="0.25">
      <c r="A541" s="31" t="s">
        <v>1243</v>
      </c>
      <c r="B541" s="67">
        <v>88316</v>
      </c>
      <c r="C541" s="57" t="s">
        <v>41</v>
      </c>
      <c r="D541" s="58" t="s">
        <v>42</v>
      </c>
      <c r="E541" s="55">
        <v>16.21</v>
      </c>
      <c r="F541" s="55">
        <v>6.9000000000000006E-2</v>
      </c>
      <c r="G541" s="59">
        <v>1</v>
      </c>
      <c r="H541" s="79">
        <v>113.55468</v>
      </c>
      <c r="I541" s="54" t="s">
        <v>1244</v>
      </c>
      <c r="J541" s="69"/>
      <c r="K541" s="69"/>
      <c r="L541" s="70"/>
    </row>
    <row r="542" spans="1:12" ht="25.5" x14ac:dyDescent="0.25">
      <c r="A542" s="31" t="s">
        <v>1245</v>
      </c>
      <c r="B542" s="80">
        <v>96135</v>
      </c>
      <c r="C542" s="33" t="s">
        <v>1246</v>
      </c>
      <c r="D542" s="34" t="s">
        <v>38</v>
      </c>
      <c r="E542" s="35">
        <v>26.203369600000002</v>
      </c>
      <c r="F542" s="36"/>
      <c r="G542" s="36"/>
      <c r="H542" s="89" t="e">
        <f>(H534/2)+290</f>
        <v>#REF!</v>
      </c>
      <c r="I542" s="35" t="s">
        <v>1247</v>
      </c>
      <c r="J542" s="35"/>
      <c r="K542" s="35"/>
      <c r="L542" s="38"/>
    </row>
    <row r="543" spans="1:12" x14ac:dyDescent="0.25">
      <c r="A543" s="31" t="s">
        <v>1248</v>
      </c>
      <c r="B543" s="67">
        <v>3767</v>
      </c>
      <c r="C543" s="57" t="s">
        <v>1249</v>
      </c>
      <c r="D543" s="58" t="s">
        <v>72</v>
      </c>
      <c r="E543" s="55">
        <v>1.25</v>
      </c>
      <c r="F543" s="55">
        <v>0.1</v>
      </c>
      <c r="G543" s="59">
        <v>1</v>
      </c>
      <c r="H543" s="79">
        <v>96.786000000000001</v>
      </c>
      <c r="I543" s="54" t="s">
        <v>1250</v>
      </c>
      <c r="J543" s="69"/>
      <c r="K543" s="69"/>
      <c r="L543" s="70"/>
    </row>
    <row r="544" spans="1:12" x14ac:dyDescent="0.25">
      <c r="A544" s="31" t="s">
        <v>1251</v>
      </c>
      <c r="B544" s="67">
        <v>43651</v>
      </c>
      <c r="C544" s="57" t="s">
        <v>1252</v>
      </c>
      <c r="D544" s="58" t="s">
        <v>59</v>
      </c>
      <c r="E544" s="55">
        <v>6.69</v>
      </c>
      <c r="F544" s="55">
        <v>1.5518400000000001</v>
      </c>
      <c r="G544" s="59">
        <v>1</v>
      </c>
      <c r="H544" s="79">
        <v>1501.9638624000002</v>
      </c>
      <c r="I544" s="54" t="s">
        <v>1253</v>
      </c>
      <c r="J544" s="69"/>
      <c r="K544" s="69"/>
      <c r="L544" s="70"/>
    </row>
    <row r="545" spans="1:12" x14ac:dyDescent="0.25">
      <c r="A545" s="31" t="s">
        <v>1254</v>
      </c>
      <c r="B545" s="67">
        <v>88310</v>
      </c>
      <c r="C545" s="57" t="s">
        <v>1233</v>
      </c>
      <c r="D545" s="58" t="s">
        <v>42</v>
      </c>
      <c r="E545" s="55">
        <v>23.43</v>
      </c>
      <c r="F545" s="55">
        <v>0.57099999999999995</v>
      </c>
      <c r="G545" s="59">
        <v>1</v>
      </c>
      <c r="H545" s="79">
        <v>552.64805999999999</v>
      </c>
      <c r="I545" s="54" t="s">
        <v>1255</v>
      </c>
      <c r="J545" s="69"/>
      <c r="K545" s="69"/>
      <c r="L545" s="70"/>
    </row>
    <row r="546" spans="1:12" x14ac:dyDescent="0.25">
      <c r="A546" s="31" t="s">
        <v>1256</v>
      </c>
      <c r="B546" s="67">
        <v>88316</v>
      </c>
      <c r="C546" s="57" t="s">
        <v>41</v>
      </c>
      <c r="D546" s="58" t="s">
        <v>42</v>
      </c>
      <c r="E546" s="55">
        <v>16.21</v>
      </c>
      <c r="F546" s="55">
        <v>0.14299999999999999</v>
      </c>
      <c r="G546" s="59">
        <v>1</v>
      </c>
      <c r="H546" s="79">
        <v>138.40397999999999</v>
      </c>
      <c r="I546" s="54" t="s">
        <v>1257</v>
      </c>
      <c r="J546" s="69"/>
      <c r="K546" s="69"/>
      <c r="L546" s="70"/>
    </row>
    <row r="547" spans="1:12" x14ac:dyDescent="0.25">
      <c r="A547" s="71">
        <v>21</v>
      </c>
      <c r="B547" s="72"/>
      <c r="C547" s="40" t="s">
        <v>1258</v>
      </c>
      <c r="D547" s="73"/>
      <c r="E547" s="74"/>
      <c r="F547" s="74"/>
      <c r="G547" s="75"/>
      <c r="H547" s="75"/>
      <c r="I547" s="75"/>
      <c r="J547" s="75"/>
      <c r="K547" s="75"/>
      <c r="L547" s="76"/>
    </row>
    <row r="548" spans="1:12" x14ac:dyDescent="0.25">
      <c r="A548" s="31" t="s">
        <v>1259</v>
      </c>
      <c r="B548" s="32"/>
      <c r="C548" s="40" t="s">
        <v>1260</v>
      </c>
      <c r="D548" s="46" t="s">
        <v>38</v>
      </c>
      <c r="E548" s="35">
        <v>54.95</v>
      </c>
      <c r="F548" s="46" t="s">
        <v>13</v>
      </c>
      <c r="G548" s="46"/>
      <c r="H548" s="47">
        <v>202.21</v>
      </c>
      <c r="I548" s="48" t="s">
        <v>1261</v>
      </c>
      <c r="J548" s="47"/>
      <c r="K548" s="47"/>
      <c r="L548" s="38"/>
    </row>
    <row r="549" spans="1:12" ht="48" x14ac:dyDescent="0.25">
      <c r="A549" s="31" t="s">
        <v>1262</v>
      </c>
      <c r="B549" s="49" t="s">
        <v>1263</v>
      </c>
      <c r="C549" s="50" t="s">
        <v>1264</v>
      </c>
      <c r="D549" s="51" t="s">
        <v>38</v>
      </c>
      <c r="E549" s="52">
        <v>40.159999999999997</v>
      </c>
      <c r="F549" s="53">
        <v>1</v>
      </c>
      <c r="G549" s="54"/>
      <c r="H549" s="55">
        <v>202.21</v>
      </c>
      <c r="I549" s="54" t="s">
        <v>1265</v>
      </c>
      <c r="J549" s="54"/>
      <c r="K549" s="54"/>
      <c r="L549" s="56"/>
    </row>
    <row r="550" spans="1:12" ht="24" x14ac:dyDescent="0.25">
      <c r="A550" s="31" t="s">
        <v>1266</v>
      </c>
      <c r="B550" s="49" t="s">
        <v>1267</v>
      </c>
      <c r="C550" s="50" t="s">
        <v>1268</v>
      </c>
      <c r="D550" s="51" t="s">
        <v>38</v>
      </c>
      <c r="E550" s="52">
        <v>14.79</v>
      </c>
      <c r="F550" s="53">
        <v>1</v>
      </c>
      <c r="G550" s="54"/>
      <c r="H550" s="55">
        <v>202.21</v>
      </c>
      <c r="I550" s="54" t="s">
        <v>1265</v>
      </c>
      <c r="J550" s="54"/>
      <c r="K550" s="54"/>
      <c r="L550" s="56"/>
    </row>
    <row r="551" spans="1:12" x14ac:dyDescent="0.25">
      <c r="A551" s="71">
        <v>22</v>
      </c>
      <c r="B551" s="72"/>
      <c r="C551" s="40" t="s">
        <v>1269</v>
      </c>
      <c r="D551" s="73"/>
      <c r="E551" s="74"/>
      <c r="F551" s="74"/>
      <c r="G551" s="75"/>
      <c r="H551" s="75"/>
      <c r="I551" s="75"/>
      <c r="J551" s="75"/>
      <c r="K551" s="75"/>
      <c r="L551" s="76"/>
    </row>
    <row r="552" spans="1:12" ht="38.25" x14ac:dyDescent="0.25">
      <c r="A552" s="71" t="s">
        <v>1270</v>
      </c>
      <c r="B552" s="93">
        <v>92396</v>
      </c>
      <c r="C552" s="33" t="s">
        <v>1271</v>
      </c>
      <c r="D552" s="34" t="s">
        <v>38</v>
      </c>
      <c r="E552" s="35">
        <v>63.655670000000015</v>
      </c>
      <c r="F552" s="90"/>
      <c r="G552" s="90"/>
      <c r="H552" s="91">
        <v>105.51</v>
      </c>
      <c r="I552" s="35" t="s">
        <v>1272</v>
      </c>
      <c r="J552" s="35"/>
      <c r="K552" s="35"/>
      <c r="L552" s="63"/>
    </row>
    <row r="553" spans="1:12" ht="25.5" x14ac:dyDescent="0.25">
      <c r="A553" s="71" t="s">
        <v>1273</v>
      </c>
      <c r="B553" s="94">
        <v>370</v>
      </c>
      <c r="C553" s="57" t="s">
        <v>1274</v>
      </c>
      <c r="D553" s="58" t="s">
        <v>68</v>
      </c>
      <c r="E553" s="55">
        <v>84.17</v>
      </c>
      <c r="F553" s="55">
        <v>5.6800000000000003E-2</v>
      </c>
      <c r="G553" s="59">
        <v>1</v>
      </c>
      <c r="H553" s="92">
        <v>5.9929680000000003</v>
      </c>
      <c r="I553" s="54" t="s">
        <v>1275</v>
      </c>
      <c r="J553" s="54"/>
      <c r="K553" s="54"/>
      <c r="L553" s="64"/>
    </row>
    <row r="554" spans="1:12" ht="25.5" x14ac:dyDescent="0.25">
      <c r="A554" s="71" t="s">
        <v>1276</v>
      </c>
      <c r="B554" s="94">
        <v>4741</v>
      </c>
      <c r="C554" s="57" t="s">
        <v>1277</v>
      </c>
      <c r="D554" s="58" t="s">
        <v>68</v>
      </c>
      <c r="E554" s="55">
        <v>93.57</v>
      </c>
      <c r="F554" s="55">
        <v>6.4999999999999997E-3</v>
      </c>
      <c r="G554" s="59">
        <v>1</v>
      </c>
      <c r="H554" s="92">
        <v>0.68581499999999995</v>
      </c>
      <c r="I554" s="54" t="s">
        <v>1278</v>
      </c>
      <c r="J554" s="54"/>
      <c r="K554" s="54"/>
      <c r="L554" s="64"/>
    </row>
    <row r="555" spans="1:12" ht="36" x14ac:dyDescent="0.25">
      <c r="A555" s="71" t="s">
        <v>1279</v>
      </c>
      <c r="B555" s="94">
        <v>36155</v>
      </c>
      <c r="C555" s="57" t="s">
        <v>1280</v>
      </c>
      <c r="D555" s="58" t="s">
        <v>38</v>
      </c>
      <c r="E555" s="55">
        <v>42.03</v>
      </c>
      <c r="F555" s="55">
        <v>1.0487</v>
      </c>
      <c r="G555" s="59">
        <v>1</v>
      </c>
      <c r="H555" s="92">
        <v>110.648337</v>
      </c>
      <c r="I555" s="54" t="s">
        <v>1281</v>
      </c>
      <c r="J555" s="54"/>
      <c r="K555" s="54"/>
      <c r="L555" s="64"/>
    </row>
    <row r="556" spans="1:12" x14ac:dyDescent="0.25">
      <c r="A556" s="71" t="s">
        <v>1282</v>
      </c>
      <c r="B556" s="94">
        <v>88260</v>
      </c>
      <c r="C556" s="57" t="s">
        <v>1283</v>
      </c>
      <c r="D556" s="58" t="s">
        <v>42</v>
      </c>
      <c r="E556" s="55">
        <v>17.27</v>
      </c>
      <c r="F556" s="55">
        <v>0.39750000000000002</v>
      </c>
      <c r="G556" s="59">
        <v>1</v>
      </c>
      <c r="H556" s="92">
        <v>41.940225000000005</v>
      </c>
      <c r="I556" s="54" t="s">
        <v>1284</v>
      </c>
      <c r="J556" s="54"/>
      <c r="K556" s="54"/>
      <c r="L556" s="64"/>
    </row>
    <row r="557" spans="1:12" x14ac:dyDescent="0.25">
      <c r="A557" s="71" t="s">
        <v>1285</v>
      </c>
      <c r="B557" s="94">
        <v>88316</v>
      </c>
      <c r="C557" s="57" t="s">
        <v>41</v>
      </c>
      <c r="D557" s="58" t="s">
        <v>42</v>
      </c>
      <c r="E557" s="55">
        <v>16.21</v>
      </c>
      <c r="F557" s="55">
        <v>0.39750000000000002</v>
      </c>
      <c r="G557" s="59">
        <v>1</v>
      </c>
      <c r="H557" s="92">
        <v>41.940225000000005</v>
      </c>
      <c r="I557" s="54" t="s">
        <v>1284</v>
      </c>
      <c r="J557" s="54"/>
      <c r="K557" s="54"/>
      <c r="L557" s="64"/>
    </row>
    <row r="558" spans="1:12" ht="36" x14ac:dyDescent="0.25">
      <c r="A558" s="71" t="s">
        <v>1286</v>
      </c>
      <c r="B558" s="94">
        <v>91277</v>
      </c>
      <c r="C558" s="57" t="s">
        <v>1287</v>
      </c>
      <c r="D558" s="58" t="s">
        <v>110</v>
      </c>
      <c r="E558" s="55">
        <v>11.76</v>
      </c>
      <c r="F558" s="55">
        <v>4.1000000000000003E-3</v>
      </c>
      <c r="G558" s="59">
        <v>1</v>
      </c>
      <c r="H558" s="92">
        <v>0.43259100000000006</v>
      </c>
      <c r="I558" s="54" t="s">
        <v>1288</v>
      </c>
      <c r="J558" s="54"/>
      <c r="K558" s="54"/>
      <c r="L558" s="64"/>
    </row>
    <row r="559" spans="1:12" ht="36" x14ac:dyDescent="0.25">
      <c r="A559" s="71" t="s">
        <v>1289</v>
      </c>
      <c r="B559" s="94">
        <v>91278</v>
      </c>
      <c r="C559" s="57" t="s">
        <v>1290</v>
      </c>
      <c r="D559" s="58" t="s">
        <v>114</v>
      </c>
      <c r="E559" s="55">
        <v>0.61</v>
      </c>
      <c r="F559" s="55">
        <v>0.19470000000000001</v>
      </c>
      <c r="G559" s="59">
        <v>1</v>
      </c>
      <c r="H559" s="92">
        <v>20.542797000000004</v>
      </c>
      <c r="I559" s="54" t="s">
        <v>1291</v>
      </c>
      <c r="J559" s="54"/>
      <c r="K559" s="54"/>
      <c r="L559" s="64"/>
    </row>
    <row r="560" spans="1:12" ht="48" x14ac:dyDescent="0.25">
      <c r="A560" s="71" t="s">
        <v>1292</v>
      </c>
      <c r="B560" s="94">
        <v>91283</v>
      </c>
      <c r="C560" s="57" t="s">
        <v>1293</v>
      </c>
      <c r="D560" s="58" t="s">
        <v>110</v>
      </c>
      <c r="E560" s="55">
        <v>12.27</v>
      </c>
      <c r="F560" s="55">
        <v>4.8300000000000003E-2</v>
      </c>
      <c r="G560" s="59">
        <v>1</v>
      </c>
      <c r="H560" s="92">
        <v>5.0961330000000009</v>
      </c>
      <c r="I560" s="54" t="s">
        <v>1294</v>
      </c>
      <c r="J560" s="54"/>
      <c r="K560" s="54"/>
      <c r="L560" s="64"/>
    </row>
    <row r="561" spans="1:12" ht="48" x14ac:dyDescent="0.25">
      <c r="A561" s="71" t="s">
        <v>1295</v>
      </c>
      <c r="B561" s="94">
        <v>91285</v>
      </c>
      <c r="C561" s="57" t="s">
        <v>1296</v>
      </c>
      <c r="D561" s="58" t="s">
        <v>114</v>
      </c>
      <c r="E561" s="55">
        <v>0.81</v>
      </c>
      <c r="F561" s="55">
        <v>0.15040000000000001</v>
      </c>
      <c r="G561" s="59">
        <v>1</v>
      </c>
      <c r="H561" s="92">
        <v>15.868704000000001</v>
      </c>
      <c r="I561" s="54" t="s">
        <v>1297</v>
      </c>
      <c r="J561" s="54"/>
      <c r="K561" s="54"/>
      <c r="L561" s="64"/>
    </row>
    <row r="562" spans="1:12" x14ac:dyDescent="0.25">
      <c r="A562" s="31" t="s">
        <v>1298</v>
      </c>
      <c r="B562" s="80">
        <v>98503</v>
      </c>
      <c r="C562" s="33" t="s">
        <v>1299</v>
      </c>
      <c r="D562" s="34" t="s">
        <v>38</v>
      </c>
      <c r="E562" s="35">
        <v>20.447671</v>
      </c>
      <c r="F562" s="36"/>
      <c r="G562" s="36"/>
      <c r="H562" s="47">
        <v>400</v>
      </c>
      <c r="I562" s="35" t="s">
        <v>1300</v>
      </c>
      <c r="J562" s="35"/>
      <c r="K562" s="35"/>
      <c r="L562" s="38"/>
    </row>
    <row r="563" spans="1:12" ht="24" x14ac:dyDescent="0.25">
      <c r="A563" s="31" t="s">
        <v>1301</v>
      </c>
      <c r="B563" s="67">
        <v>3322</v>
      </c>
      <c r="C563" s="57" t="s">
        <v>1302</v>
      </c>
      <c r="D563" s="58" t="s">
        <v>38</v>
      </c>
      <c r="E563" s="55">
        <v>12.5</v>
      </c>
      <c r="F563" s="55">
        <v>0.63719999999999999</v>
      </c>
      <c r="G563" s="59">
        <v>1</v>
      </c>
      <c r="H563" s="60">
        <v>254.88</v>
      </c>
      <c r="I563" s="54" t="s">
        <v>1303</v>
      </c>
      <c r="J563" s="54"/>
      <c r="K563" s="54"/>
      <c r="L563" s="56"/>
    </row>
    <row r="564" spans="1:12" x14ac:dyDescent="0.25">
      <c r="A564" s="31" t="s">
        <v>1304</v>
      </c>
      <c r="B564" s="67">
        <v>7253</v>
      </c>
      <c r="C564" s="57" t="s">
        <v>1305</v>
      </c>
      <c r="D564" s="58" t="s">
        <v>68</v>
      </c>
      <c r="E564" s="55">
        <v>188.57</v>
      </c>
      <c r="F564" s="55">
        <v>4.4600000000000001E-2</v>
      </c>
      <c r="G564" s="59">
        <v>1</v>
      </c>
      <c r="H564" s="60">
        <v>17.84</v>
      </c>
      <c r="I564" s="54" t="s">
        <v>1306</v>
      </c>
      <c r="J564" s="54"/>
      <c r="K564" s="54"/>
      <c r="L564" s="56"/>
    </row>
    <row r="565" spans="1:12" x14ac:dyDescent="0.25">
      <c r="A565" s="31" t="s">
        <v>1307</v>
      </c>
      <c r="B565" s="67">
        <v>88316</v>
      </c>
      <c r="C565" s="57" t="s">
        <v>41</v>
      </c>
      <c r="D565" s="58" t="s">
        <v>42</v>
      </c>
      <c r="E565" s="55">
        <v>16.21</v>
      </c>
      <c r="F565" s="55">
        <v>0.1923</v>
      </c>
      <c r="G565" s="59">
        <v>1</v>
      </c>
      <c r="H565" s="60">
        <v>76.92</v>
      </c>
      <c r="I565" s="54" t="s">
        <v>1308</v>
      </c>
      <c r="J565" s="54"/>
      <c r="K565" s="54"/>
      <c r="L565" s="56"/>
    </row>
    <row r="566" spans="1:12" x14ac:dyDescent="0.25">
      <c r="A566" s="31" t="s">
        <v>1309</v>
      </c>
      <c r="B566" s="67">
        <v>88441</v>
      </c>
      <c r="C566" s="57" t="s">
        <v>1310</v>
      </c>
      <c r="D566" s="58" t="s">
        <v>42</v>
      </c>
      <c r="E566" s="55">
        <v>19.86</v>
      </c>
      <c r="F566" s="55">
        <v>4.8099999999999997E-2</v>
      </c>
      <c r="G566" s="59">
        <v>1</v>
      </c>
      <c r="H566" s="60">
        <v>19.239999999999998</v>
      </c>
      <c r="I566" s="54" t="s">
        <v>1311</v>
      </c>
      <c r="J566" s="54"/>
      <c r="K566" s="54"/>
      <c r="L566" s="56"/>
    </row>
    <row r="567" spans="1:12" x14ac:dyDescent="0.25">
      <c r="A567" s="95"/>
      <c r="B567" s="96" t="s">
        <v>1312</v>
      </c>
      <c r="C567" s="97" t="s">
        <v>1313</v>
      </c>
      <c r="D567" s="98"/>
      <c r="E567" s="99"/>
      <c r="F567" s="99"/>
      <c r="G567" s="99"/>
      <c r="H567" s="99"/>
      <c r="I567" s="100"/>
      <c r="J567" s="101" t="s">
        <v>1314</v>
      </c>
      <c r="K567" s="101" t="s">
        <v>1315</v>
      </c>
      <c r="L567" s="102"/>
    </row>
    <row r="568" spans="1:12" ht="18.75" x14ac:dyDescent="0.25">
      <c r="A568" s="103"/>
      <c r="B568" s="104"/>
      <c r="C568" s="105" t="s">
        <v>1316</v>
      </c>
      <c r="D568" s="163"/>
      <c r="E568" s="163"/>
      <c r="F568" s="163"/>
      <c r="G568" s="163"/>
      <c r="H568" s="163"/>
      <c r="I568" s="163"/>
      <c r="J568" s="106"/>
      <c r="K568" s="106"/>
      <c r="L568" s="107"/>
    </row>
    <row r="569" spans="1:12" x14ac:dyDescent="0.25">
      <c r="A569" s="108"/>
      <c r="B569" s="108"/>
      <c r="C569" s="109" t="s">
        <v>1317</v>
      </c>
      <c r="D569" s="164" t="s">
        <v>1318</v>
      </c>
      <c r="E569" s="165"/>
      <c r="F569" s="165"/>
      <c r="G569" s="165"/>
      <c r="H569" s="165"/>
      <c r="I569" s="166"/>
      <c r="J569" s="110"/>
      <c r="K569" s="110"/>
      <c r="L569" s="111"/>
    </row>
    <row r="570" spans="1:12" ht="18.75" x14ac:dyDescent="0.25">
      <c r="A570" s="112" t="s">
        <v>1319</v>
      </c>
      <c r="B570" s="104"/>
      <c r="C570" s="105" t="s">
        <v>1320</v>
      </c>
      <c r="D570" s="113">
        <v>0.27188277696160301</v>
      </c>
      <c r="E570" s="151"/>
      <c r="F570" s="152"/>
      <c r="G570" s="152"/>
      <c r="H570" s="152"/>
      <c r="I570" s="153"/>
      <c r="J570" s="114"/>
      <c r="K570" s="114"/>
      <c r="L570" s="115"/>
    </row>
    <row r="571" spans="1:12" x14ac:dyDescent="0.25">
      <c r="A571" s="116"/>
      <c r="B571" s="116"/>
      <c r="C571" s="117" t="s">
        <v>1317</v>
      </c>
      <c r="D571" s="148" t="s">
        <v>1321</v>
      </c>
      <c r="E571" s="149"/>
      <c r="F571" s="149"/>
      <c r="G571" s="149"/>
      <c r="H571" s="149"/>
      <c r="I571" s="150"/>
      <c r="J571" s="118"/>
      <c r="K571" s="118"/>
      <c r="L571" s="119"/>
    </row>
    <row r="572" spans="1:12" ht="18.75" x14ac:dyDescent="0.25">
      <c r="A572" s="103"/>
      <c r="B572" s="104"/>
      <c r="C572" s="105" t="s">
        <v>1322</v>
      </c>
      <c r="D572" s="151"/>
      <c r="E572" s="152"/>
      <c r="F572" s="152"/>
      <c r="G572" s="152"/>
      <c r="H572" s="152"/>
      <c r="I572" s="153"/>
      <c r="J572" s="120"/>
      <c r="K572" s="120"/>
      <c r="L572" s="107"/>
    </row>
    <row r="573" spans="1:12" x14ac:dyDescent="0.25">
      <c r="A573" s="121"/>
      <c r="B573" s="122"/>
      <c r="C573" s="123" t="s">
        <v>1317</v>
      </c>
      <c r="D573" s="154" t="s">
        <v>1323</v>
      </c>
      <c r="E573" s="155"/>
      <c r="F573" s="155"/>
      <c r="G573" s="155"/>
      <c r="H573" s="155"/>
      <c r="I573" s="156"/>
      <c r="J573" s="124"/>
      <c r="K573" s="124"/>
      <c r="L573" s="125"/>
    </row>
    <row r="574" spans="1:12" x14ac:dyDescent="0.25">
      <c r="A574" s="121"/>
      <c r="B574" s="122"/>
      <c r="C574" s="123" t="s">
        <v>1317</v>
      </c>
      <c r="D574" s="154"/>
      <c r="E574" s="155"/>
      <c r="F574" s="155"/>
      <c r="G574" s="155"/>
      <c r="H574" s="155"/>
      <c r="I574" s="156"/>
      <c r="J574" s="124"/>
      <c r="K574" s="124"/>
      <c r="L574" s="126"/>
    </row>
    <row r="575" spans="1:12" x14ac:dyDescent="0.25">
      <c r="A575" s="127"/>
      <c r="B575" s="128"/>
      <c r="C575" s="157"/>
      <c r="D575" s="157"/>
      <c r="E575" s="158"/>
      <c r="F575" s="158"/>
      <c r="G575" s="158"/>
      <c r="H575" s="158"/>
      <c r="I575" s="158"/>
      <c r="J575" s="158"/>
      <c r="K575" s="158"/>
      <c r="L575" s="159"/>
    </row>
    <row r="576" spans="1:12" x14ac:dyDescent="0.25">
      <c r="A576" s="145"/>
      <c r="B576" s="146"/>
      <c r="C576" s="146"/>
      <c r="D576" s="146"/>
      <c r="E576" s="146"/>
      <c r="F576" s="146"/>
      <c r="G576" s="146"/>
      <c r="H576" s="146"/>
      <c r="I576" s="146"/>
      <c r="J576" s="146"/>
      <c r="K576" s="146"/>
      <c r="L576" s="147"/>
    </row>
    <row r="577" spans="1:12" x14ac:dyDescent="0.25">
      <c r="A577" s="129"/>
      <c r="B577" s="130"/>
      <c r="C577" s="131"/>
      <c r="D577" s="132"/>
      <c r="E577" s="9"/>
      <c r="F577" s="9"/>
      <c r="G577" s="9"/>
      <c r="H577" s="9"/>
      <c r="I577" s="133"/>
      <c r="J577" s="133"/>
      <c r="K577" s="133"/>
      <c r="L577" s="134"/>
    </row>
    <row r="578" spans="1:12" x14ac:dyDescent="0.25">
      <c r="A578" s="129"/>
      <c r="B578" s="130"/>
      <c r="C578" s="135"/>
      <c r="D578" s="136"/>
      <c r="E578" s="132"/>
      <c r="F578" s="132"/>
      <c r="G578" s="132"/>
      <c r="H578" s="132"/>
      <c r="I578" s="132"/>
      <c r="J578" s="132"/>
      <c r="K578" s="132"/>
      <c r="L578" s="137"/>
    </row>
    <row r="579" spans="1:12" x14ac:dyDescent="0.25">
      <c r="A579" s="129"/>
      <c r="B579" s="130"/>
      <c r="C579" s="135"/>
      <c r="D579" s="136"/>
      <c r="E579" s="132"/>
      <c r="F579" s="132"/>
      <c r="G579" s="132"/>
      <c r="H579" s="132"/>
      <c r="I579" s="132"/>
      <c r="J579" s="132"/>
      <c r="K579" s="132"/>
      <c r="L579" s="137"/>
    </row>
    <row r="580" spans="1:12" x14ac:dyDescent="0.25">
      <c r="A580" s="129"/>
      <c r="B580" s="130"/>
      <c r="C580" s="131"/>
      <c r="D580" s="138"/>
      <c r="E580" s="9"/>
      <c r="F580" s="9"/>
      <c r="G580" s="9"/>
      <c r="H580" s="9"/>
      <c r="I580" s="133"/>
      <c r="J580" s="133"/>
      <c r="K580" s="133"/>
      <c r="L580" s="134"/>
    </row>
    <row r="581" spans="1:12" x14ac:dyDescent="0.25">
      <c r="A581" s="129"/>
      <c r="B581" s="130"/>
      <c r="C581" s="131"/>
      <c r="D581" s="138"/>
      <c r="E581" s="9"/>
      <c r="F581" s="9"/>
      <c r="G581" s="9"/>
      <c r="H581" s="9"/>
      <c r="I581" s="133"/>
      <c r="J581" s="133"/>
      <c r="K581" s="133"/>
      <c r="L581" s="134"/>
    </row>
    <row r="582" spans="1:12" ht="15.75" thickBot="1" x14ac:dyDescent="0.3">
      <c r="A582" s="139"/>
      <c r="B582" s="140"/>
      <c r="C582" s="141" t="s">
        <v>1317</v>
      </c>
      <c r="D582" s="142"/>
      <c r="E582" s="24"/>
      <c r="F582" s="24"/>
      <c r="G582" s="24"/>
      <c r="H582" s="24"/>
      <c r="I582" s="143"/>
      <c r="J582" s="143"/>
      <c r="K582" s="143"/>
      <c r="L582" s="144"/>
    </row>
  </sheetData>
  <mergeCells count="29">
    <mergeCell ref="J6:K6"/>
    <mergeCell ref="J1:L1"/>
    <mergeCell ref="J2:K2"/>
    <mergeCell ref="J3:K3"/>
    <mergeCell ref="J4:K4"/>
    <mergeCell ref="J5:L5"/>
    <mergeCell ref="E570:I570"/>
    <mergeCell ref="J7:K7"/>
    <mergeCell ref="A9:A11"/>
    <mergeCell ref="B9:B11"/>
    <mergeCell ref="C9:C11"/>
    <mergeCell ref="D9:D11"/>
    <mergeCell ref="E9:E11"/>
    <mergeCell ref="F9:F11"/>
    <mergeCell ref="G9:G11"/>
    <mergeCell ref="H9:H11"/>
    <mergeCell ref="I9:I11"/>
    <mergeCell ref="J9:J11"/>
    <mergeCell ref="K9:K11"/>
    <mergeCell ref="L9:L11"/>
    <mergeCell ref="D568:I568"/>
    <mergeCell ref="D569:I569"/>
    <mergeCell ref="A576:L576"/>
    <mergeCell ref="D571:I571"/>
    <mergeCell ref="D572:I572"/>
    <mergeCell ref="D573:I573"/>
    <mergeCell ref="D574:I574"/>
    <mergeCell ref="C575:D575"/>
    <mergeCell ref="E575:L575"/>
  </mergeCells>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Planilha1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Vinícius Andrade</dc:creator>
  <cp:lastModifiedBy>LICITAÇÃO1</cp:lastModifiedBy>
  <dcterms:created xsi:type="dcterms:W3CDTF">2022-05-02T17:18:37Z</dcterms:created>
  <dcterms:modified xsi:type="dcterms:W3CDTF">2022-06-14T16:41:22Z</dcterms:modified>
</cp:coreProperties>
</file>